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H15" i="1"/>
  <c r="H174"/>
  <c r="F174"/>
  <c r="H195"/>
  <c r="H194" s="1"/>
  <c r="G194"/>
  <c r="F194"/>
  <c r="G183"/>
  <c r="H183" s="1"/>
  <c r="H182" s="1"/>
  <c r="G139"/>
  <c r="H139"/>
  <c r="F138"/>
  <c r="H165"/>
  <c r="H164"/>
  <c r="G164"/>
  <c r="F164"/>
  <c r="G123"/>
  <c r="H198"/>
  <c r="H197" s="1"/>
  <c r="H196" s="1"/>
  <c r="H193"/>
  <c r="H191"/>
  <c r="H189"/>
  <c r="H187"/>
  <c r="H186" s="1"/>
  <c r="H185"/>
  <c r="H181"/>
  <c r="H180" s="1"/>
  <c r="H179"/>
  <c r="H177"/>
  <c r="H175" s="1"/>
  <c r="H176"/>
  <c r="H173"/>
  <c r="H172"/>
  <c r="H171" s="1"/>
  <c r="H170"/>
  <c r="H168"/>
  <c r="H163"/>
  <c r="H161"/>
  <c r="H160"/>
  <c r="H158"/>
  <c r="H157" s="1"/>
  <c r="H156"/>
  <c r="H155"/>
  <c r="H154" s="1"/>
  <c r="H153"/>
  <c r="H151"/>
  <c r="H150"/>
  <c r="H149"/>
  <c r="H148"/>
  <c r="H147"/>
  <c r="H146"/>
  <c r="H145"/>
  <c r="H144"/>
  <c r="H143"/>
  <c r="H141"/>
  <c r="H140"/>
  <c r="H137"/>
  <c r="H135"/>
  <c r="H133"/>
  <c r="H131"/>
  <c r="H130" s="1"/>
  <c r="H129"/>
  <c r="H127"/>
  <c r="H126"/>
  <c r="H124"/>
  <c r="H123"/>
  <c r="H122" s="1"/>
  <c r="H121"/>
  <c r="H120" s="1"/>
  <c r="H119"/>
  <c r="H117"/>
  <c r="H116"/>
  <c r="H115"/>
  <c r="H114"/>
  <c r="H113"/>
  <c r="H112"/>
  <c r="H111"/>
  <c r="H106"/>
  <c r="H105" s="1"/>
  <c r="H104"/>
  <c r="H103" s="1"/>
  <c r="H102"/>
  <c r="H100"/>
  <c r="H98"/>
  <c r="H96"/>
  <c r="H94"/>
  <c r="H92"/>
  <c r="H90"/>
  <c r="H87"/>
  <c r="H85"/>
  <c r="H84" s="1"/>
  <c r="H82"/>
  <c r="H81" s="1"/>
  <c r="H80"/>
  <c r="H78"/>
  <c r="H77" s="1"/>
  <c r="H76"/>
  <c r="H75" s="1"/>
  <c r="H71"/>
  <c r="H70"/>
  <c r="H68" s="1"/>
  <c r="H69"/>
  <c r="H67"/>
  <c r="H65"/>
  <c r="H63"/>
  <c r="H62"/>
  <c r="H61"/>
  <c r="H59"/>
  <c r="H57"/>
  <c r="H55"/>
  <c r="H53"/>
  <c r="H51"/>
  <c r="H49"/>
  <c r="H47"/>
  <c r="H43"/>
  <c r="H41"/>
  <c r="H39"/>
  <c r="H37"/>
  <c r="H36"/>
  <c r="H35" s="1"/>
  <c r="H34"/>
  <c r="H33"/>
  <c r="H31"/>
  <c r="H29"/>
  <c r="H28"/>
  <c r="H27"/>
  <c r="H24"/>
  <c r="H23"/>
  <c r="H22" s="1"/>
  <c r="H21"/>
  <c r="H20"/>
  <c r="H18"/>
  <c r="H16" s="1"/>
  <c r="H17"/>
  <c r="G197"/>
  <c r="G196" s="1"/>
  <c r="F197"/>
  <c r="F196" s="1"/>
  <c r="G192"/>
  <c r="H192"/>
  <c r="F192"/>
  <c r="G190"/>
  <c r="H190"/>
  <c r="F190"/>
  <c r="G188"/>
  <c r="G174" s="1"/>
  <c r="H188"/>
  <c r="F188"/>
  <c r="G186"/>
  <c r="F186"/>
  <c r="G184"/>
  <c r="H184"/>
  <c r="F184"/>
  <c r="G180"/>
  <c r="F180"/>
  <c r="G178"/>
  <c r="H178"/>
  <c r="F178"/>
  <c r="G175"/>
  <c r="G171"/>
  <c r="G169"/>
  <c r="H169"/>
  <c r="G167"/>
  <c r="G166" s="1"/>
  <c r="H167"/>
  <c r="G162"/>
  <c r="H162"/>
  <c r="F162"/>
  <c r="G159"/>
  <c r="H159"/>
  <c r="F159"/>
  <c r="G157"/>
  <c r="G138" s="1"/>
  <c r="F157"/>
  <c r="G154"/>
  <c r="F154"/>
  <c r="G152"/>
  <c r="H152"/>
  <c r="F152"/>
  <c r="G142"/>
  <c r="F142"/>
  <c r="G136"/>
  <c r="H136"/>
  <c r="G134"/>
  <c r="H134"/>
  <c r="F134"/>
  <c r="G132"/>
  <c r="H132"/>
  <c r="G130"/>
  <c r="G128"/>
  <c r="H128"/>
  <c r="G125"/>
  <c r="G122"/>
  <c r="G120"/>
  <c r="F120"/>
  <c r="G118"/>
  <c r="H118"/>
  <c r="G108"/>
  <c r="F108"/>
  <c r="G105"/>
  <c r="G88" s="1"/>
  <c r="F105"/>
  <c r="G103"/>
  <c r="F103"/>
  <c r="G101"/>
  <c r="H101"/>
  <c r="F101"/>
  <c r="G99"/>
  <c r="H99"/>
  <c r="F99"/>
  <c r="G97"/>
  <c r="H97"/>
  <c r="F97"/>
  <c r="G95"/>
  <c r="H95"/>
  <c r="F95"/>
  <c r="G93"/>
  <c r="H93"/>
  <c r="G91"/>
  <c r="H91"/>
  <c r="F91"/>
  <c r="G89"/>
  <c r="H89"/>
  <c r="G86"/>
  <c r="H86"/>
  <c r="F86"/>
  <c r="G84"/>
  <c r="F84"/>
  <c r="G81"/>
  <c r="F81"/>
  <c r="G79"/>
  <c r="H79"/>
  <c r="F79"/>
  <c r="G77"/>
  <c r="F77"/>
  <c r="G75"/>
  <c r="F75"/>
  <c r="G68"/>
  <c r="F68"/>
  <c r="G66"/>
  <c r="H66"/>
  <c r="G64"/>
  <c r="H64"/>
  <c r="F64"/>
  <c r="G60"/>
  <c r="G58"/>
  <c r="H58"/>
  <c r="F58"/>
  <c r="G56"/>
  <c r="H56"/>
  <c r="F56"/>
  <c r="G54"/>
  <c r="H54"/>
  <c r="F54"/>
  <c r="G52"/>
  <c r="H52"/>
  <c r="F52"/>
  <c r="G50"/>
  <c r="H50"/>
  <c r="F50"/>
  <c r="G48"/>
  <c r="H48"/>
  <c r="F48"/>
  <c r="G46"/>
  <c r="H46"/>
  <c r="F46"/>
  <c r="G42"/>
  <c r="H42"/>
  <c r="F42"/>
  <c r="G40"/>
  <c r="H40"/>
  <c r="F40"/>
  <c r="G38"/>
  <c r="H38"/>
  <c r="F38"/>
  <c r="G35"/>
  <c r="G26"/>
  <c r="G25" s="1"/>
  <c r="G22"/>
  <c r="G19"/>
  <c r="H19"/>
  <c r="F19"/>
  <c r="G16"/>
  <c r="F26"/>
  <c r="F35"/>
  <c r="F15"/>
  <c r="F22"/>
  <c r="F169"/>
  <c r="F171"/>
  <c r="F167"/>
  <c r="F139"/>
  <c r="F136"/>
  <c r="F132"/>
  <c r="F128"/>
  <c r="F122"/>
  <c r="F93"/>
  <c r="F182"/>
  <c r="F175"/>
  <c r="G182" l="1"/>
  <c r="H142"/>
  <c r="H138" s="1"/>
  <c r="G107"/>
  <c r="H125"/>
  <c r="H108"/>
  <c r="G83"/>
  <c r="G74"/>
  <c r="G45"/>
  <c r="G44" s="1"/>
  <c r="H60"/>
  <c r="H45" s="1"/>
  <c r="H44" s="1"/>
  <c r="G15"/>
  <c r="H26"/>
  <c r="H166"/>
  <c r="H88"/>
  <c r="H83"/>
  <c r="H74"/>
  <c r="H25"/>
  <c r="G14"/>
  <c r="H107" l="1"/>
  <c r="H73" s="1"/>
  <c r="H72" s="1"/>
  <c r="G73"/>
  <c r="G72" s="1"/>
  <c r="G13"/>
  <c r="H14"/>
  <c r="H13" s="1"/>
  <c r="F130"/>
  <c r="F118"/>
  <c r="H12" l="1"/>
  <c r="F125"/>
  <c r="F107" s="1"/>
  <c r="F89"/>
  <c r="F88" s="1"/>
  <c r="F66"/>
  <c r="F60"/>
  <c r="F25"/>
  <c r="F16"/>
  <c r="F166"/>
  <c r="F83"/>
  <c r="F74"/>
  <c r="F45" l="1"/>
  <c r="F44" s="1"/>
  <c r="F73"/>
  <c r="F72" s="1"/>
  <c r="F14"/>
  <c r="F13" l="1"/>
  <c r="F12" s="1"/>
</calcChain>
</file>

<file path=xl/sharedStrings.xml><?xml version="1.0" encoding="utf-8"?>
<sst xmlns="http://schemas.openxmlformats.org/spreadsheetml/2006/main" count="699" uniqueCount="232">
  <si>
    <t>тыс. руб.</t>
  </si>
  <si>
    <t>Наименование кода</t>
  </si>
  <si>
    <t>КЦСР</t>
  </si>
  <si>
    <t>КВСР</t>
  </si>
  <si>
    <t>КФСР</t>
  </si>
  <si>
    <t>КВР</t>
  </si>
  <si>
    <t>Ассигнования 2021 год</t>
  </si>
  <si>
    <t>Итого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</si>
  <si>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</si>
  <si>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</si>
  <si>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</si>
  <si>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</si>
  <si>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</si>
  <si>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</si>
  <si>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</si>
  <si>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</si>
  <si>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</si>
  <si>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</si>
  <si>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</si>
  <si>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</si>
  <si>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</si>
  <si>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</si>
  <si>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</si>
  <si>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</si>
  <si>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</si>
  <si>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</si>
  <si>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</si>
  <si>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</si>
  <si>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</si>
  <si>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</si>
  <si>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</si>
  <si>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</si>
  <si>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</si>
  <si>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</si>
  <si>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</si>
  <si>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</si>
  <si>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</si>
  <si>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</si>
  <si>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</si>
  <si>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</si>
  <si>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</si>
  <si>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</si>
  <si>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</si>
  <si>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0103</t>
  </si>
  <si>
    <t>123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</si>
  <si>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</si>
  <si>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</si>
  <si>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</si>
  <si>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</si>
  <si>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Непрограммные расходы</t>
  </si>
  <si>
    <t>6200000000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</si>
  <si>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</si>
  <si>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</si>
  <si>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</si>
  <si>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</si>
  <si>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</si>
  <si>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0501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</si>
  <si>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</si>
  <si>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</si>
  <si>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</si>
  <si>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0106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</si>
  <si>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</si>
  <si>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</si>
  <si>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</si>
  <si>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</si>
  <si>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</si>
  <si>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</si>
  <si>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0502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</si>
  <si>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</si>
  <si>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</si>
  <si>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</si>
  <si>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</si>
  <si>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</si>
  <si>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</si>
  <si>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</si>
  <si>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прочих мероприятий организационного характера в рамках непрограммных расходов ОМСУ</t>
  </si>
  <si>
    <t>6290015050</t>
  </si>
  <si>
    <t>0113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</si>
  <si>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</si>
  <si>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</si>
  <si>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</si>
  <si>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</si>
  <si>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</si>
  <si>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</si>
  <si>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</si>
  <si>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</si>
  <si>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</si>
  <si>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</si>
  <si>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</si>
  <si>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</si>
  <si>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</si>
  <si>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</si>
  <si>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</si>
  <si>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8100000000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</si>
  <si>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</si>
  <si>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</si>
  <si>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</si>
  <si>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</si>
  <si>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0412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</si>
  <si>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</si>
  <si>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</si>
  <si>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</si>
  <si>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</si>
  <si>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</si>
  <si>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</si>
  <si>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0405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</si>
  <si>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</si>
  <si>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</si>
  <si>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</si>
  <si>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</si>
  <si>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</si>
  <si>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</si>
  <si>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</si>
  <si>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</si>
  <si>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</si>
  <si>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</si>
  <si>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</si>
  <si>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</si>
  <si>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</si>
  <si>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</si>
  <si>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</si>
  <si>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</si>
  <si>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</si>
  <si>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</si>
  <si>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</si>
  <si>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</si>
  <si>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</si>
  <si>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</si>
  <si>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</si>
  <si>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</si>
  <si>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</si>
  <si>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</si>
  <si>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8140000000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</si>
  <si>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</si>
  <si>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</si>
  <si>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</si>
  <si>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</si>
  <si>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</si>
  <si>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</si>
  <si>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</si>
  <si>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</si>
  <si>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</si>
  <si>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</si>
  <si>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</si>
  <si>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</si>
  <si>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</si>
  <si>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</si>
  <si>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8140016180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</si>
  <si>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</si>
  <si>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</si>
  <si>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</si>
  <si>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</si>
  <si>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</si>
  <si>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</si>
  <si>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</si>
  <si>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</si>
  <si>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Мероприятия по предоставлению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</si>
  <si>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81400L4970</t>
  </si>
  <si>
    <t>Субсидии гражданам на приобретение жилья</t>
  </si>
  <si>
    <t>1004</t>
  </si>
  <si>
    <t>322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</si>
  <si>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</si>
  <si>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</si>
  <si>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</si>
  <si>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</si>
  <si>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</si>
  <si>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</si>
  <si>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</si>
  <si>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</si>
  <si>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</si>
  <si>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</si>
  <si>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</si>
  <si>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</si>
  <si>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</si>
  <si>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</si>
  <si>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</si>
  <si>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</si>
  <si>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</si>
  <si>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</si>
  <si>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</si>
  <si>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</si>
  <si>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81500S5190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</si>
  <si>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</si>
  <si>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</si>
  <si>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</si>
  <si>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</si>
  <si>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</si>
  <si>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</si>
  <si>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</si>
  <si>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1102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</si>
  <si>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</si>
  <si>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</si>
  <si>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</si>
  <si>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</si>
  <si>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</si>
  <si>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</si>
  <si>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0503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</si>
  <si>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</si>
  <si>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</si>
  <si>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</si>
  <si>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</si>
  <si>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</si>
  <si>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</si>
  <si>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</si>
  <si>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</si>
  <si>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81700S4770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</si>
  <si>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</si>
  <si>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</si>
  <si>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</si>
  <si>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</si>
  <si>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</si>
  <si>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</si>
  <si>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</si>
  <si>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Проведение мероприятий по озеленению территории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</si>
  <si>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8170015400</t>
  </si>
  <si>
    <t xml:space="preserve">  Приложение №11.1</t>
  </si>
  <si>
    <t>к решению Совета депутатов</t>
  </si>
  <si>
    <t>Вырицкого городского поселения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</si>
  <si>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2021 год</t>
  </si>
  <si>
    <t>Исполнение судебных актов Российской Федерации и мировых соглашений по возмещению причиненного вреда</t>
  </si>
  <si>
    <t>0310</t>
  </si>
  <si>
    <t>Поощрение муниципальных управленческих команд в рамках непрограммных расходов ОМСУ</t>
  </si>
  <si>
    <t>6170055490</t>
  </si>
  <si>
    <t>6180055490</t>
  </si>
  <si>
    <t>831</t>
  </si>
  <si>
    <t>Уточнение</t>
  </si>
  <si>
    <t>Уточненные ассигнования на 2021г</t>
  </si>
  <si>
    <t>Поддержка отрасли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 (код цели 21-55190-00000-01002 Субсидии на государственную поддержку отрасли культуры (Федеральный проект "Творческие люди") (государственная поддержка лучших сельских учреждений культуры))</t>
  </si>
  <si>
    <t>815G255190</t>
  </si>
  <si>
    <t>Государственная поддержка закупки контейнеров для раздельного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</si>
  <si>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817G252690</t>
  </si>
  <si>
    <t>№183  от  24.12.2021 года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</si>
</sst>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0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left"/>
    </xf>
    <xf numFmtId="49" fontId="5" fillId="3" borderId="1" xfId="0" applyNumberFormat="1" applyFont="1" applyFill="1" applyBorder="1" applyAlignment="1" applyProtection="1">
      <alignment horizontal="center"/>
    </xf>
    <xf numFmtId="4" fontId="5" fillId="3" borderId="1" xfId="0" applyNumberFormat="1" applyFont="1" applyFill="1" applyBorder="1" applyAlignment="1" applyProtection="1">
      <alignment horizontal="right"/>
    </xf>
    <xf numFmtId="49" fontId="5" fillId="5" borderId="1" xfId="0" applyNumberFormat="1" applyFont="1" applyFill="1" applyBorder="1" applyAlignment="1" applyProtection="1">
      <alignment horizontal="left" vertical="center" wrapText="1"/>
    </xf>
    <xf numFmtId="49" fontId="5" fillId="5" borderId="1" xfId="0" applyNumberFormat="1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5" fillId="4" borderId="1" xfId="0" applyNumberFormat="1" applyFont="1" applyFill="1" applyBorder="1" applyAlignment="1" applyProtection="1">
      <alignment horizontal="left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righ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2" fontId="8" fillId="5" borderId="1" xfId="0" applyNumberFormat="1" applyFont="1" applyFill="1" applyBorder="1" applyAlignment="1" applyProtection="1">
      <alignment horizontal="right" vertical="center" wrapText="1"/>
    </xf>
    <xf numFmtId="2" fontId="8" fillId="0" borderId="1" xfId="0" applyNumberFormat="1" applyFont="1" applyBorder="1" applyAlignment="1" applyProtection="1">
      <alignment horizontal="right" vertical="center" wrapText="1"/>
    </xf>
    <xf numFmtId="2" fontId="8" fillId="4" borderId="1" xfId="0" applyNumberFormat="1" applyFont="1" applyFill="1" applyBorder="1" applyAlignment="1" applyProtection="1">
      <alignment horizontal="right" vertical="center" wrapText="1"/>
    </xf>
    <xf numFmtId="2" fontId="8" fillId="2" borderId="1" xfId="0" applyNumberFormat="1" applyFont="1" applyFill="1" applyBorder="1" applyAlignment="1" applyProtection="1">
      <alignment horizontal="right" vertical="center" wrapText="1"/>
    </xf>
    <xf numFmtId="2" fontId="8" fillId="3" borderId="1" xfId="0" applyNumberFormat="1" applyFont="1" applyFill="1" applyBorder="1" applyAlignment="1" applyProtection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/>
    <xf numFmtId="164" fontId="1" fillId="0" borderId="0" xfId="0" applyNumberFormat="1" applyFont="1" applyBorder="1" applyAlignment="1" applyProtection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8"/>
  <sheetViews>
    <sheetView showGridLines="0" tabSelected="1" topLeftCell="A4" workbookViewId="0">
      <selection activeCell="H33" sqref="H33"/>
    </sheetView>
  </sheetViews>
  <sheetFormatPr defaultRowHeight="12.75" customHeight="1" outlineLevelRow="7"/>
  <cols>
    <col min="1" max="1" width="30.7109375" customWidth="1"/>
    <col min="2" max="2" width="20.7109375" customWidth="1"/>
    <col min="3" max="5" width="10.28515625" customWidth="1"/>
    <col min="6" max="6" width="15.42578125" hidden="1" customWidth="1"/>
    <col min="7" max="7" width="12.28515625" hidden="1" customWidth="1"/>
    <col min="8" max="8" width="13.28515625" customWidth="1"/>
    <col min="9" max="10" width="9.140625" customWidth="1"/>
  </cols>
  <sheetData>
    <row r="1" spans="1:9">
      <c r="A1" s="39"/>
      <c r="B1" s="39"/>
      <c r="C1" s="39"/>
      <c r="D1" s="39"/>
      <c r="E1" s="39"/>
      <c r="F1" s="39"/>
      <c r="G1" s="1"/>
      <c r="H1" s="1"/>
      <c r="I1" s="1"/>
    </row>
    <row r="2" spans="1:9">
      <c r="A2" s="2"/>
      <c r="B2" s="1"/>
      <c r="C2" s="1"/>
      <c r="D2" s="1"/>
      <c r="E2" s="1"/>
      <c r="G2" s="39" t="s">
        <v>215</v>
      </c>
      <c r="H2" s="40"/>
      <c r="I2" s="1"/>
    </row>
    <row r="3" spans="1:9" ht="14.25">
      <c r="A3" s="39" t="s">
        <v>216</v>
      </c>
      <c r="B3" s="39"/>
      <c r="C3" s="39"/>
      <c r="D3" s="39"/>
      <c r="E3" s="39"/>
      <c r="F3" s="39"/>
      <c r="G3" s="40"/>
      <c r="H3" s="40"/>
      <c r="I3" s="3"/>
    </row>
    <row r="4" spans="1:9" ht="14.25">
      <c r="A4" s="39" t="s">
        <v>217</v>
      </c>
      <c r="B4" s="40"/>
      <c r="C4" s="40"/>
      <c r="D4" s="40"/>
      <c r="E4" s="40"/>
      <c r="F4" s="40"/>
      <c r="G4" s="40"/>
      <c r="H4" s="40"/>
      <c r="I4" s="3"/>
    </row>
    <row r="5" spans="1:9">
      <c r="A5" s="39" t="s">
        <v>231</v>
      </c>
      <c r="B5" s="40"/>
      <c r="C5" s="40"/>
      <c r="D5" s="40"/>
      <c r="E5" s="40"/>
      <c r="F5" s="40"/>
      <c r="G5" s="40"/>
      <c r="H5" s="40"/>
      <c r="I5" s="1"/>
    </row>
    <row r="6" spans="1:9">
      <c r="A6" s="39"/>
      <c r="B6" s="40"/>
      <c r="C6" s="40"/>
      <c r="D6" s="40"/>
      <c r="E6" s="40"/>
      <c r="F6" s="40"/>
      <c r="G6" s="40"/>
      <c r="H6" s="4"/>
      <c r="I6" s="4"/>
    </row>
    <row r="7" spans="1:9" ht="37.5" customHeight="1">
      <c r="A7" s="41" t="s">
        <v>218</v>
      </c>
      <c r="B7" s="42"/>
      <c r="C7" s="42"/>
      <c r="D7" s="42"/>
      <c r="E7" s="42"/>
      <c r="F7" s="42"/>
      <c r="G7" s="40"/>
      <c r="H7" s="40"/>
    </row>
    <row r="8" spans="1:9">
      <c r="A8" s="37"/>
      <c r="B8" s="38"/>
      <c r="C8" s="38"/>
      <c r="D8" s="38"/>
      <c r="E8" s="38"/>
      <c r="F8" s="38"/>
    </row>
    <row r="9" spans="1:9" ht="3" customHeight="1">
      <c r="A9" s="37"/>
      <c r="B9" s="38"/>
      <c r="C9" s="38"/>
      <c r="D9" s="38"/>
      <c r="E9" s="38"/>
      <c r="F9" s="38"/>
    </row>
    <row r="10" spans="1:9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9" ht="32.25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33" t="s">
        <v>225</v>
      </c>
      <c r="H11" s="34" t="s">
        <v>226</v>
      </c>
    </row>
    <row r="12" spans="1:9">
      <c r="A12" s="7" t="s">
        <v>7</v>
      </c>
      <c r="B12" s="8"/>
      <c r="C12" s="8"/>
      <c r="D12" s="8"/>
      <c r="E12" s="8"/>
      <c r="F12" s="9">
        <f>F13+F72</f>
        <v>175079.13999999998</v>
      </c>
      <c r="G12" s="31">
        <v>-4365.42</v>
      </c>
      <c r="H12" s="31">
        <f t="shared" ref="H12" si="0">H13+H72</f>
        <v>170713.715</v>
      </c>
    </row>
    <row r="13" spans="1:9" ht="22.5">
      <c r="A13" s="10" t="s">
        <v>8</v>
      </c>
      <c r="B13" s="11" t="s">
        <v>9</v>
      </c>
      <c r="C13" s="11"/>
      <c r="D13" s="11"/>
      <c r="E13" s="11"/>
      <c r="F13" s="12">
        <f>F14+F44</f>
        <v>32206.93</v>
      </c>
      <c r="G13" s="27">
        <f t="shared" ref="G13:H13" si="1">G14+G44</f>
        <v>-566.38</v>
      </c>
      <c r="H13" s="27">
        <f t="shared" si="1"/>
        <v>31640.55</v>
      </c>
    </row>
    <row r="14" spans="1:9" ht="22.5" outlineLevel="1">
      <c r="A14" s="13" t="s">
        <v>10</v>
      </c>
      <c r="B14" s="14" t="s">
        <v>11</v>
      </c>
      <c r="C14" s="14"/>
      <c r="D14" s="14"/>
      <c r="E14" s="14"/>
      <c r="F14" s="15">
        <f>F15+F25</f>
        <v>25380.07</v>
      </c>
      <c r="G14" s="28">
        <f t="shared" ref="G14:H14" si="2">G15+G25</f>
        <v>-410</v>
      </c>
      <c r="H14" s="28">
        <f t="shared" si="2"/>
        <v>24970.07</v>
      </c>
    </row>
    <row r="15" spans="1:9" ht="33.75" outlineLevel="2">
      <c r="A15" s="13" t="s">
        <v>12</v>
      </c>
      <c r="B15" s="14" t="s">
        <v>13</v>
      </c>
      <c r="C15" s="14"/>
      <c r="D15" s="14"/>
      <c r="E15" s="14"/>
      <c r="F15" s="15">
        <f>F16+FIO+F22</f>
        <v>15931.75</v>
      </c>
      <c r="G15" s="28">
        <f>G16+G19+G22</f>
        <v>373</v>
      </c>
      <c r="H15" s="28">
        <f>H16+H19+H22</f>
        <v>16304.75</v>
      </c>
    </row>
    <row r="16" spans="1:9" ht="56.25" outlineLevel="3">
      <c r="A16" s="13" t="s">
        <v>14</v>
      </c>
      <c r="B16" s="14" t="s">
        <v>15</v>
      </c>
      <c r="C16" s="14"/>
      <c r="D16" s="14"/>
      <c r="E16" s="14"/>
      <c r="F16" s="15">
        <f>SUM(F17:F18)</f>
        <v>13991.4</v>
      </c>
      <c r="G16" s="28">
        <f t="shared" ref="G16:H16" si="3">SUM(G17:G18)</f>
        <v>215</v>
      </c>
      <c r="H16" s="28">
        <f t="shared" si="3"/>
        <v>14206.4</v>
      </c>
    </row>
    <row r="17" spans="1:8" ht="22.5" outlineLevel="7">
      <c r="A17" s="16" t="s">
        <v>16</v>
      </c>
      <c r="B17" s="17" t="s">
        <v>15</v>
      </c>
      <c r="C17" s="17" t="s">
        <v>17</v>
      </c>
      <c r="D17" s="17" t="s">
        <v>18</v>
      </c>
      <c r="E17" s="17" t="s">
        <v>19</v>
      </c>
      <c r="F17" s="18">
        <v>10760</v>
      </c>
      <c r="G17" s="32">
        <v>160</v>
      </c>
      <c r="H17" s="32">
        <f>F17+G17</f>
        <v>10920</v>
      </c>
    </row>
    <row r="18" spans="1:8" ht="67.5" outlineLevel="7">
      <c r="A18" s="16" t="s">
        <v>20</v>
      </c>
      <c r="B18" s="17" t="s">
        <v>15</v>
      </c>
      <c r="C18" s="17" t="s">
        <v>17</v>
      </c>
      <c r="D18" s="17" t="s">
        <v>18</v>
      </c>
      <c r="E18" s="17" t="s">
        <v>21</v>
      </c>
      <c r="F18" s="18">
        <v>3231.4</v>
      </c>
      <c r="G18" s="32">
        <v>55</v>
      </c>
      <c r="H18" s="32">
        <f>F18+G18</f>
        <v>3286.4</v>
      </c>
    </row>
    <row r="19" spans="1:8" ht="45" outlineLevel="3">
      <c r="A19" s="13" t="s">
        <v>22</v>
      </c>
      <c r="B19" s="14" t="s">
        <v>23</v>
      </c>
      <c r="C19" s="14"/>
      <c r="D19" s="14"/>
      <c r="E19" s="14"/>
      <c r="F19" s="15">
        <f>SUM(F20:F21)</f>
        <v>1663.5</v>
      </c>
      <c r="G19" s="28">
        <f t="shared" ref="G19:H19" si="4">SUM(G20:G21)</f>
        <v>158</v>
      </c>
      <c r="H19" s="28">
        <f t="shared" si="4"/>
        <v>1821.5</v>
      </c>
    </row>
    <row r="20" spans="1:8" ht="22.5" outlineLevel="7">
      <c r="A20" s="16" t="s">
        <v>16</v>
      </c>
      <c r="B20" s="17" t="s">
        <v>23</v>
      </c>
      <c r="C20" s="17" t="s">
        <v>17</v>
      </c>
      <c r="D20" s="17" t="s">
        <v>18</v>
      </c>
      <c r="E20" s="17" t="s">
        <v>19</v>
      </c>
      <c r="F20" s="18">
        <v>1280</v>
      </c>
      <c r="G20" s="32">
        <v>130</v>
      </c>
      <c r="H20" s="32">
        <f t="shared" ref="H20:H21" si="5">F20+G20</f>
        <v>1410</v>
      </c>
    </row>
    <row r="21" spans="1:8" ht="67.5" outlineLevel="7">
      <c r="A21" s="16" t="s">
        <v>20</v>
      </c>
      <c r="B21" s="17" t="s">
        <v>23</v>
      </c>
      <c r="C21" s="17" t="s">
        <v>17</v>
      </c>
      <c r="D21" s="17" t="s">
        <v>18</v>
      </c>
      <c r="E21" s="17" t="s">
        <v>21</v>
      </c>
      <c r="F21" s="18">
        <v>383.5</v>
      </c>
      <c r="G21" s="32">
        <v>28</v>
      </c>
      <c r="H21" s="32">
        <f t="shared" si="5"/>
        <v>411.5</v>
      </c>
    </row>
    <row r="22" spans="1:8" ht="33.75" outlineLevel="7">
      <c r="A22" s="19" t="s">
        <v>221</v>
      </c>
      <c r="B22" s="14" t="s">
        <v>222</v>
      </c>
      <c r="C22" s="14"/>
      <c r="D22" s="14"/>
      <c r="E22" s="14"/>
      <c r="F22" s="15">
        <f>SUM(F23:F24)</f>
        <v>276.85000000000002</v>
      </c>
      <c r="G22" s="28">
        <f t="shared" ref="G22:H22" si="6">SUM(G23:G24)</f>
        <v>0</v>
      </c>
      <c r="H22" s="28">
        <f t="shared" si="6"/>
        <v>276.85000000000002</v>
      </c>
    </row>
    <row r="23" spans="1:8" ht="22.5" outlineLevel="7">
      <c r="A23" s="16" t="s">
        <v>16</v>
      </c>
      <c r="B23" s="17" t="s">
        <v>222</v>
      </c>
      <c r="C23" s="17" t="s">
        <v>17</v>
      </c>
      <c r="D23" s="17" t="s">
        <v>18</v>
      </c>
      <c r="E23" s="17" t="s">
        <v>19</v>
      </c>
      <c r="F23" s="18">
        <v>212.63</v>
      </c>
      <c r="G23" s="32"/>
      <c r="H23" s="32">
        <f t="shared" ref="H23:H24" si="7">F23+G23</f>
        <v>212.63</v>
      </c>
    </row>
    <row r="24" spans="1:8" ht="67.5" outlineLevel="7">
      <c r="A24" s="16" t="s">
        <v>20</v>
      </c>
      <c r="B24" s="17" t="s">
        <v>222</v>
      </c>
      <c r="C24" s="17" t="s">
        <v>17</v>
      </c>
      <c r="D24" s="17" t="s">
        <v>18</v>
      </c>
      <c r="E24" s="17" t="s">
        <v>21</v>
      </c>
      <c r="F24" s="18">
        <v>64.22</v>
      </c>
      <c r="G24" s="32"/>
      <c r="H24" s="32">
        <f t="shared" si="7"/>
        <v>64.22</v>
      </c>
    </row>
    <row r="25" spans="1:8" ht="22.5" outlineLevel="2">
      <c r="A25" s="13" t="s">
        <v>24</v>
      </c>
      <c r="B25" s="14" t="s">
        <v>25</v>
      </c>
      <c r="C25" s="14"/>
      <c r="D25" s="14"/>
      <c r="E25" s="14"/>
      <c r="F25" s="15">
        <f>F26+F38+F40+F42</f>
        <v>9448.3200000000015</v>
      </c>
      <c r="G25" s="28">
        <f t="shared" ref="G25:H25" si="8">G26+G38+G40+G42</f>
        <v>-783</v>
      </c>
      <c r="H25" s="28">
        <f t="shared" si="8"/>
        <v>8665.3200000000015</v>
      </c>
    </row>
    <row r="26" spans="1:8" ht="67.5" outlineLevel="3">
      <c r="A26" s="13" t="s">
        <v>26</v>
      </c>
      <c r="B26" s="14" t="s">
        <v>27</v>
      </c>
      <c r="C26" s="14"/>
      <c r="D26" s="14"/>
      <c r="E26" s="14"/>
      <c r="F26" s="15">
        <f>SUM(F27:F34)+F35</f>
        <v>9241.2800000000007</v>
      </c>
      <c r="G26" s="28">
        <f t="shared" ref="G26:H26" si="9">SUM(G27:G34)+G35</f>
        <v>-683</v>
      </c>
      <c r="H26" s="28">
        <f t="shared" si="9"/>
        <v>8558.2800000000007</v>
      </c>
    </row>
    <row r="27" spans="1:8" ht="22.5" outlineLevel="7">
      <c r="A27" s="16" t="s">
        <v>16</v>
      </c>
      <c r="B27" s="17" t="s">
        <v>27</v>
      </c>
      <c r="C27" s="17" t="s">
        <v>17</v>
      </c>
      <c r="D27" s="17" t="s">
        <v>18</v>
      </c>
      <c r="E27" s="17" t="s">
        <v>19</v>
      </c>
      <c r="F27" s="18">
        <v>3214</v>
      </c>
      <c r="G27" s="32">
        <v>-290</v>
      </c>
      <c r="H27" s="32">
        <f t="shared" ref="H27:H34" si="10">F27+G27</f>
        <v>2924</v>
      </c>
    </row>
    <row r="28" spans="1:8" ht="45" outlineLevel="7">
      <c r="A28" s="16" t="s">
        <v>28</v>
      </c>
      <c r="B28" s="17" t="s">
        <v>27</v>
      </c>
      <c r="C28" s="17" t="s">
        <v>17</v>
      </c>
      <c r="D28" s="17" t="s">
        <v>18</v>
      </c>
      <c r="E28" s="17" t="s">
        <v>29</v>
      </c>
      <c r="F28" s="18">
        <v>0</v>
      </c>
      <c r="G28" s="32"/>
      <c r="H28" s="32">
        <f t="shared" si="10"/>
        <v>0</v>
      </c>
    </row>
    <row r="29" spans="1:8" ht="67.5" outlineLevel="7">
      <c r="A29" s="16" t="s">
        <v>20</v>
      </c>
      <c r="B29" s="17" t="s">
        <v>27</v>
      </c>
      <c r="C29" s="17" t="s">
        <v>17</v>
      </c>
      <c r="D29" s="17" t="s">
        <v>18</v>
      </c>
      <c r="E29" s="17" t="s">
        <v>21</v>
      </c>
      <c r="F29" s="18">
        <v>955.5</v>
      </c>
      <c r="G29" s="32">
        <v>-83</v>
      </c>
      <c r="H29" s="32">
        <f t="shared" si="10"/>
        <v>872.5</v>
      </c>
    </row>
    <row r="30" spans="1:8" ht="33.75" outlineLevel="7">
      <c r="A30" s="16" t="s">
        <v>30</v>
      </c>
      <c r="B30" s="17" t="s">
        <v>27</v>
      </c>
      <c r="C30" s="17" t="s">
        <v>17</v>
      </c>
      <c r="D30" s="17" t="s">
        <v>18</v>
      </c>
      <c r="E30" s="17" t="s">
        <v>31</v>
      </c>
      <c r="F30" s="18">
        <v>1429</v>
      </c>
      <c r="G30" s="32"/>
      <c r="H30" s="32">
        <v>1367</v>
      </c>
    </row>
    <row r="31" spans="1:8" outlineLevel="7">
      <c r="A31" s="16" t="s">
        <v>32</v>
      </c>
      <c r="B31" s="17" t="s">
        <v>27</v>
      </c>
      <c r="C31" s="17" t="s">
        <v>17</v>
      </c>
      <c r="D31" s="17" t="s">
        <v>18</v>
      </c>
      <c r="E31" s="17" t="s">
        <v>33</v>
      </c>
      <c r="F31" s="18">
        <v>2370.71</v>
      </c>
      <c r="G31" s="32">
        <v>-356.52</v>
      </c>
      <c r="H31" s="32">
        <f t="shared" si="10"/>
        <v>2014.19</v>
      </c>
    </row>
    <row r="32" spans="1:8" outlineLevel="7">
      <c r="A32" s="16" t="s">
        <v>34</v>
      </c>
      <c r="B32" s="17" t="s">
        <v>27</v>
      </c>
      <c r="C32" s="17" t="s">
        <v>17</v>
      </c>
      <c r="D32" s="17" t="s">
        <v>18</v>
      </c>
      <c r="E32" s="17" t="s">
        <v>35</v>
      </c>
      <c r="F32" s="18">
        <v>896.82</v>
      </c>
      <c r="G32" s="32"/>
      <c r="H32" s="32">
        <v>958.82</v>
      </c>
    </row>
    <row r="33" spans="1:8" ht="22.5" outlineLevel="7">
      <c r="A33" s="16" t="s">
        <v>36</v>
      </c>
      <c r="B33" s="17" t="s">
        <v>27</v>
      </c>
      <c r="C33" s="17" t="s">
        <v>17</v>
      </c>
      <c r="D33" s="17" t="s">
        <v>18</v>
      </c>
      <c r="E33" s="17" t="s">
        <v>37</v>
      </c>
      <c r="F33" s="18">
        <v>300</v>
      </c>
      <c r="G33" s="32">
        <v>46.52</v>
      </c>
      <c r="H33" s="32">
        <f t="shared" si="10"/>
        <v>346.52</v>
      </c>
    </row>
    <row r="34" spans="1:8" outlineLevel="7">
      <c r="A34" s="16" t="s">
        <v>38</v>
      </c>
      <c r="B34" s="17" t="s">
        <v>27</v>
      </c>
      <c r="C34" s="17" t="s">
        <v>17</v>
      </c>
      <c r="D34" s="17" t="s">
        <v>18</v>
      </c>
      <c r="E34" s="17" t="s">
        <v>39</v>
      </c>
      <c r="F34" s="18">
        <v>2.6</v>
      </c>
      <c r="G34" s="32"/>
      <c r="H34" s="32">
        <f t="shared" si="10"/>
        <v>2.6</v>
      </c>
    </row>
    <row r="35" spans="1:8" ht="33.75" outlineLevel="7">
      <c r="A35" s="19" t="s">
        <v>221</v>
      </c>
      <c r="B35" s="14" t="s">
        <v>223</v>
      </c>
      <c r="C35" s="14"/>
      <c r="D35" s="14"/>
      <c r="E35" s="14"/>
      <c r="F35" s="15">
        <f>SUM(F36:F37)</f>
        <v>72.650000000000006</v>
      </c>
      <c r="G35" s="28">
        <f t="shared" ref="G35:H35" si="11">SUM(G36:G37)</f>
        <v>0</v>
      </c>
      <c r="H35" s="28">
        <f t="shared" si="11"/>
        <v>72.650000000000006</v>
      </c>
    </row>
    <row r="36" spans="1:8" ht="22.5" outlineLevel="7">
      <c r="A36" s="16" t="s">
        <v>16</v>
      </c>
      <c r="B36" s="17" t="s">
        <v>223</v>
      </c>
      <c r="C36" s="17" t="s">
        <v>17</v>
      </c>
      <c r="D36" s="17" t="s">
        <v>18</v>
      </c>
      <c r="E36" s="17" t="s">
        <v>19</v>
      </c>
      <c r="F36" s="18">
        <v>55.8</v>
      </c>
      <c r="G36" s="32"/>
      <c r="H36" s="32">
        <f t="shared" ref="H36:H37" si="12">F36+G36</f>
        <v>55.8</v>
      </c>
    </row>
    <row r="37" spans="1:8" ht="67.5" outlineLevel="7">
      <c r="A37" s="16" t="s">
        <v>20</v>
      </c>
      <c r="B37" s="17" t="s">
        <v>223</v>
      </c>
      <c r="C37" s="17" t="s">
        <v>17</v>
      </c>
      <c r="D37" s="17" t="s">
        <v>18</v>
      </c>
      <c r="E37" s="17" t="s">
        <v>21</v>
      </c>
      <c r="F37" s="18">
        <v>16.850000000000001</v>
      </c>
      <c r="G37" s="32"/>
      <c r="H37" s="32">
        <f t="shared" si="12"/>
        <v>16.850000000000001</v>
      </c>
    </row>
    <row r="38" spans="1:8" ht="45" outlineLevel="3">
      <c r="A38" s="13" t="s">
        <v>40</v>
      </c>
      <c r="B38" s="14" t="s">
        <v>41</v>
      </c>
      <c r="C38" s="14"/>
      <c r="D38" s="14"/>
      <c r="E38" s="14"/>
      <c r="F38" s="15">
        <f>F39</f>
        <v>100</v>
      </c>
      <c r="G38" s="28">
        <f t="shared" ref="G38:H38" si="13">G39</f>
        <v>-100</v>
      </c>
      <c r="H38" s="28">
        <f t="shared" si="13"/>
        <v>0</v>
      </c>
    </row>
    <row r="39" spans="1:8" ht="67.5" outlineLevel="7">
      <c r="A39" s="16" t="s">
        <v>42</v>
      </c>
      <c r="B39" s="17" t="s">
        <v>41</v>
      </c>
      <c r="C39" s="17" t="s">
        <v>17</v>
      </c>
      <c r="D39" s="17" t="s">
        <v>43</v>
      </c>
      <c r="E39" s="17" t="s">
        <v>44</v>
      </c>
      <c r="F39" s="18">
        <v>100</v>
      </c>
      <c r="G39" s="32">
        <v>-100</v>
      </c>
      <c r="H39" s="32">
        <f>F39+G39</f>
        <v>0</v>
      </c>
    </row>
    <row r="40" spans="1:8" ht="56.25" outlineLevel="3">
      <c r="A40" s="13" t="s">
        <v>45</v>
      </c>
      <c r="B40" s="14" t="s">
        <v>46</v>
      </c>
      <c r="C40" s="14"/>
      <c r="D40" s="14"/>
      <c r="E40" s="14"/>
      <c r="F40" s="15">
        <f>F41</f>
        <v>100</v>
      </c>
      <c r="G40" s="28">
        <f t="shared" ref="G40:H40" si="14">G41</f>
        <v>0</v>
      </c>
      <c r="H40" s="28">
        <f t="shared" si="14"/>
        <v>100</v>
      </c>
    </row>
    <row r="41" spans="1:8" outlineLevel="7">
      <c r="A41" s="16" t="s">
        <v>32</v>
      </c>
      <c r="B41" s="17" t="s">
        <v>46</v>
      </c>
      <c r="C41" s="17" t="s">
        <v>17</v>
      </c>
      <c r="D41" s="17" t="s">
        <v>18</v>
      </c>
      <c r="E41" s="17" t="s">
        <v>33</v>
      </c>
      <c r="F41" s="18">
        <v>100</v>
      </c>
      <c r="G41" s="32"/>
      <c r="H41" s="32">
        <f>F41+G41</f>
        <v>100</v>
      </c>
    </row>
    <row r="42" spans="1:8" ht="101.25" outlineLevel="3">
      <c r="A42" s="13" t="s">
        <v>47</v>
      </c>
      <c r="B42" s="14" t="s">
        <v>48</v>
      </c>
      <c r="C42" s="14"/>
      <c r="D42" s="14"/>
      <c r="E42" s="14"/>
      <c r="F42" s="15">
        <f>F43</f>
        <v>7.04</v>
      </c>
      <c r="G42" s="28">
        <f t="shared" ref="G42:H42" si="15">G43</f>
        <v>0</v>
      </c>
      <c r="H42" s="28">
        <f t="shared" si="15"/>
        <v>7.04</v>
      </c>
    </row>
    <row r="43" spans="1:8" outlineLevel="7">
      <c r="A43" s="16" t="s">
        <v>32</v>
      </c>
      <c r="B43" s="17" t="s">
        <v>48</v>
      </c>
      <c r="C43" s="17" t="s">
        <v>17</v>
      </c>
      <c r="D43" s="17" t="s">
        <v>18</v>
      </c>
      <c r="E43" s="17" t="s">
        <v>33</v>
      </c>
      <c r="F43" s="18">
        <v>7.04</v>
      </c>
      <c r="G43" s="32"/>
      <c r="H43" s="32">
        <f>F43+G43</f>
        <v>7.04</v>
      </c>
    </row>
    <row r="44" spans="1:8" outlineLevel="1">
      <c r="A44" s="20" t="s">
        <v>49</v>
      </c>
      <c r="B44" s="21" t="s">
        <v>50</v>
      </c>
      <c r="C44" s="21"/>
      <c r="D44" s="21"/>
      <c r="E44" s="21"/>
      <c r="F44" s="22">
        <f>F45</f>
        <v>6826.86</v>
      </c>
      <c r="G44" s="29">
        <f t="shared" ref="G44:H44" si="16">G45</f>
        <v>-156.38</v>
      </c>
      <c r="H44" s="29">
        <f t="shared" si="16"/>
        <v>6670.48</v>
      </c>
    </row>
    <row r="45" spans="1:8" outlineLevel="2">
      <c r="A45" s="13" t="s">
        <v>51</v>
      </c>
      <c r="B45" s="14" t="s">
        <v>52</v>
      </c>
      <c r="C45" s="14"/>
      <c r="D45" s="14"/>
      <c r="E45" s="14"/>
      <c r="F45" s="15">
        <f>F46+F48+F50+F52+F54+F56+F58+F60+F64+F66+F68</f>
        <v>6826.86</v>
      </c>
      <c r="G45" s="28">
        <f t="shared" ref="G45:H45" si="17">G46+G48+G50+G52+G54+G56+G58+G60+G64+G66+G68</f>
        <v>-156.38</v>
      </c>
      <c r="H45" s="28">
        <f t="shared" si="17"/>
        <v>6670.48</v>
      </c>
    </row>
    <row r="46" spans="1:8" ht="33.75" outlineLevel="3">
      <c r="A46" s="13" t="s">
        <v>53</v>
      </c>
      <c r="B46" s="14" t="s">
        <v>54</v>
      </c>
      <c r="C46" s="14"/>
      <c r="D46" s="14"/>
      <c r="E46" s="14"/>
      <c r="F46" s="15">
        <f>F47</f>
        <v>80</v>
      </c>
      <c r="G46" s="28">
        <f t="shared" ref="G46:H46" si="18">G47</f>
        <v>0</v>
      </c>
      <c r="H46" s="28">
        <f t="shared" si="18"/>
        <v>80</v>
      </c>
    </row>
    <row r="47" spans="1:8" outlineLevel="7">
      <c r="A47" s="16" t="s">
        <v>55</v>
      </c>
      <c r="B47" s="17" t="s">
        <v>54</v>
      </c>
      <c r="C47" s="17" t="s">
        <v>17</v>
      </c>
      <c r="D47" s="17" t="s">
        <v>56</v>
      </c>
      <c r="E47" s="17" t="s">
        <v>57</v>
      </c>
      <c r="F47" s="18">
        <v>80</v>
      </c>
      <c r="G47" s="32"/>
      <c r="H47" s="32">
        <f>F47+G47</f>
        <v>80</v>
      </c>
    </row>
    <row r="48" spans="1:8" ht="45" outlineLevel="3">
      <c r="A48" s="13" t="s">
        <v>58</v>
      </c>
      <c r="B48" s="14" t="s">
        <v>59</v>
      </c>
      <c r="C48" s="14"/>
      <c r="D48" s="14"/>
      <c r="E48" s="14"/>
      <c r="F48" s="15">
        <f>F49</f>
        <v>154.69999999999999</v>
      </c>
      <c r="G48" s="28">
        <f t="shared" ref="G48:H48" si="19">G49</f>
        <v>0</v>
      </c>
      <c r="H48" s="28">
        <f t="shared" si="19"/>
        <v>154.69999999999999</v>
      </c>
    </row>
    <row r="49" spans="1:8" outlineLevel="7">
      <c r="A49" s="16" t="s">
        <v>55</v>
      </c>
      <c r="B49" s="17" t="s">
        <v>59</v>
      </c>
      <c r="C49" s="17" t="s">
        <v>17</v>
      </c>
      <c r="D49" s="17" t="s">
        <v>60</v>
      </c>
      <c r="E49" s="17" t="s">
        <v>57</v>
      </c>
      <c r="F49" s="18">
        <v>154.69999999999999</v>
      </c>
      <c r="G49" s="32"/>
      <c r="H49" s="32">
        <f>F49+G49</f>
        <v>154.69999999999999</v>
      </c>
    </row>
    <row r="50" spans="1:8" ht="45" outlineLevel="3">
      <c r="A50" s="13" t="s">
        <v>61</v>
      </c>
      <c r="B50" s="14" t="s">
        <v>62</v>
      </c>
      <c r="C50" s="14"/>
      <c r="D50" s="14"/>
      <c r="E50" s="14"/>
      <c r="F50" s="15">
        <f>F51</f>
        <v>98.1</v>
      </c>
      <c r="G50" s="28">
        <f t="shared" ref="G50:H50" si="20">G51</f>
        <v>0</v>
      </c>
      <c r="H50" s="28">
        <f t="shared" si="20"/>
        <v>98.1</v>
      </c>
    </row>
    <row r="51" spans="1:8" outlineLevel="7">
      <c r="A51" s="16" t="s">
        <v>55</v>
      </c>
      <c r="B51" s="17" t="s">
        <v>62</v>
      </c>
      <c r="C51" s="17" t="s">
        <v>17</v>
      </c>
      <c r="D51" s="17" t="s">
        <v>56</v>
      </c>
      <c r="E51" s="17" t="s">
        <v>57</v>
      </c>
      <c r="F51" s="18">
        <v>98.1</v>
      </c>
      <c r="G51" s="32"/>
      <c r="H51" s="32">
        <f>F51+G51</f>
        <v>98.1</v>
      </c>
    </row>
    <row r="52" spans="1:8" ht="56.25" outlineLevel="3">
      <c r="A52" s="13" t="s">
        <v>63</v>
      </c>
      <c r="B52" s="14" t="s">
        <v>64</v>
      </c>
      <c r="C52" s="14"/>
      <c r="D52" s="14"/>
      <c r="E52" s="14"/>
      <c r="F52" s="15">
        <f>F53</f>
        <v>149.65</v>
      </c>
      <c r="G52" s="28">
        <f t="shared" ref="G52:H52" si="21">G53</f>
        <v>0</v>
      </c>
      <c r="H52" s="28">
        <f t="shared" si="21"/>
        <v>149.65</v>
      </c>
    </row>
    <row r="53" spans="1:8" outlineLevel="7">
      <c r="A53" s="16" t="s">
        <v>55</v>
      </c>
      <c r="B53" s="17" t="s">
        <v>64</v>
      </c>
      <c r="C53" s="17" t="s">
        <v>17</v>
      </c>
      <c r="D53" s="17" t="s">
        <v>60</v>
      </c>
      <c r="E53" s="17" t="s">
        <v>57</v>
      </c>
      <c r="F53" s="18">
        <v>149.65</v>
      </c>
      <c r="G53" s="32"/>
      <c r="H53" s="32">
        <f>F53+G53</f>
        <v>149.65</v>
      </c>
    </row>
    <row r="54" spans="1:8" ht="45" outlineLevel="3">
      <c r="A54" s="13" t="s">
        <v>65</v>
      </c>
      <c r="B54" s="14" t="s">
        <v>66</v>
      </c>
      <c r="C54" s="14"/>
      <c r="D54" s="14"/>
      <c r="E54" s="14"/>
      <c r="F54" s="15">
        <f>F55</f>
        <v>113.91</v>
      </c>
      <c r="G54" s="28">
        <f t="shared" ref="G54:H54" si="22">G55</f>
        <v>0</v>
      </c>
      <c r="H54" s="28">
        <f t="shared" si="22"/>
        <v>113.91</v>
      </c>
    </row>
    <row r="55" spans="1:8" outlineLevel="7">
      <c r="A55" s="16" t="s">
        <v>55</v>
      </c>
      <c r="B55" s="17" t="s">
        <v>66</v>
      </c>
      <c r="C55" s="17" t="s">
        <v>17</v>
      </c>
      <c r="D55" s="17" t="s">
        <v>67</v>
      </c>
      <c r="E55" s="17" t="s">
        <v>57</v>
      </c>
      <c r="F55" s="18">
        <v>113.91</v>
      </c>
      <c r="G55" s="32"/>
      <c r="H55" s="32">
        <f>F55+G55</f>
        <v>113.91</v>
      </c>
    </row>
    <row r="56" spans="1:8" ht="78.75" outlineLevel="3">
      <c r="A56" s="13" t="s">
        <v>68</v>
      </c>
      <c r="B56" s="14" t="s">
        <v>69</v>
      </c>
      <c r="C56" s="14"/>
      <c r="D56" s="14"/>
      <c r="E56" s="14"/>
      <c r="F56" s="15">
        <f>F57</f>
        <v>262</v>
      </c>
      <c r="G56" s="28">
        <f t="shared" ref="G56:H56" si="23">G57</f>
        <v>0</v>
      </c>
      <c r="H56" s="28">
        <f t="shared" si="23"/>
        <v>262</v>
      </c>
    </row>
    <row r="57" spans="1:8" outlineLevel="7">
      <c r="A57" s="16" t="s">
        <v>55</v>
      </c>
      <c r="B57" s="17" t="s">
        <v>69</v>
      </c>
      <c r="C57" s="17" t="s">
        <v>17</v>
      </c>
      <c r="D57" s="17" t="s">
        <v>60</v>
      </c>
      <c r="E57" s="17" t="s">
        <v>57</v>
      </c>
      <c r="F57" s="18">
        <v>262</v>
      </c>
      <c r="G57" s="32"/>
      <c r="H57" s="32">
        <f>F57+G57</f>
        <v>262</v>
      </c>
    </row>
    <row r="58" spans="1:8" ht="33.75" outlineLevel="3">
      <c r="A58" s="13" t="s">
        <v>70</v>
      </c>
      <c r="B58" s="14" t="s">
        <v>71</v>
      </c>
      <c r="C58" s="14"/>
      <c r="D58" s="14"/>
      <c r="E58" s="14"/>
      <c r="F58" s="15">
        <f>F59</f>
        <v>100</v>
      </c>
      <c r="G58" s="28">
        <f t="shared" ref="G58:H58" si="24">G59</f>
        <v>0</v>
      </c>
      <c r="H58" s="28">
        <f t="shared" si="24"/>
        <v>100</v>
      </c>
    </row>
    <row r="59" spans="1:8" outlineLevel="7">
      <c r="A59" s="16" t="s">
        <v>72</v>
      </c>
      <c r="B59" s="17" t="s">
        <v>71</v>
      </c>
      <c r="C59" s="17" t="s">
        <v>17</v>
      </c>
      <c r="D59" s="17" t="s">
        <v>73</v>
      </c>
      <c r="E59" s="17" t="s">
        <v>74</v>
      </c>
      <c r="F59" s="18">
        <v>100</v>
      </c>
      <c r="G59" s="32"/>
      <c r="H59" s="32">
        <f>F59+G59</f>
        <v>100</v>
      </c>
    </row>
    <row r="60" spans="1:8" ht="45" outlineLevel="3">
      <c r="A60" s="13" t="s">
        <v>75</v>
      </c>
      <c r="B60" s="14" t="s">
        <v>76</v>
      </c>
      <c r="C60" s="14"/>
      <c r="D60" s="14"/>
      <c r="E60" s="14"/>
      <c r="F60" s="15">
        <f>SUM(F61:F63)</f>
        <v>1560.6</v>
      </c>
      <c r="G60" s="28">
        <f t="shared" ref="G60:H60" si="25">SUM(G61:G63)</f>
        <v>26.620000000000005</v>
      </c>
      <c r="H60" s="28">
        <f t="shared" si="25"/>
        <v>1587.2199999999998</v>
      </c>
    </row>
    <row r="61" spans="1:8" outlineLevel="7">
      <c r="A61" s="16" t="s">
        <v>32</v>
      </c>
      <c r="B61" s="17" t="s">
        <v>76</v>
      </c>
      <c r="C61" s="17" t="s">
        <v>17</v>
      </c>
      <c r="D61" s="17" t="s">
        <v>77</v>
      </c>
      <c r="E61" s="17" t="s">
        <v>33</v>
      </c>
      <c r="F61" s="18">
        <v>316.01</v>
      </c>
      <c r="G61" s="32">
        <v>-130</v>
      </c>
      <c r="H61" s="32">
        <f t="shared" ref="H61:H63" si="26">F61+G61</f>
        <v>186.01</v>
      </c>
    </row>
    <row r="62" spans="1:8" outlineLevel="7">
      <c r="A62" s="16" t="s">
        <v>38</v>
      </c>
      <c r="B62" s="17" t="s">
        <v>76</v>
      </c>
      <c r="C62" s="17" t="s">
        <v>17</v>
      </c>
      <c r="D62" s="17" t="s">
        <v>77</v>
      </c>
      <c r="E62" s="17" t="s">
        <v>39</v>
      </c>
      <c r="F62" s="18">
        <v>20</v>
      </c>
      <c r="G62" s="32">
        <v>-0.38</v>
      </c>
      <c r="H62" s="32">
        <f t="shared" si="26"/>
        <v>19.62</v>
      </c>
    </row>
    <row r="63" spans="1:8" outlineLevel="7">
      <c r="A63" s="16" t="s">
        <v>78</v>
      </c>
      <c r="B63" s="17" t="s">
        <v>76</v>
      </c>
      <c r="C63" s="17" t="s">
        <v>17</v>
      </c>
      <c r="D63" s="17" t="s">
        <v>77</v>
      </c>
      <c r="E63" s="17" t="s">
        <v>79</v>
      </c>
      <c r="F63" s="18">
        <v>1224.5899999999999</v>
      </c>
      <c r="G63" s="32">
        <v>157</v>
      </c>
      <c r="H63" s="32">
        <f t="shared" si="26"/>
        <v>1381.59</v>
      </c>
    </row>
    <row r="64" spans="1:8" ht="33.75" outlineLevel="3">
      <c r="A64" s="13" t="s">
        <v>80</v>
      </c>
      <c r="B64" s="14" t="s">
        <v>81</v>
      </c>
      <c r="C64" s="14"/>
      <c r="D64" s="14"/>
      <c r="E64" s="14"/>
      <c r="F64" s="15">
        <f>F65</f>
        <v>2709</v>
      </c>
      <c r="G64" s="28">
        <f t="shared" ref="G64:H64" si="27">G65</f>
        <v>-81.38</v>
      </c>
      <c r="H64" s="28">
        <f t="shared" si="27"/>
        <v>2627.62</v>
      </c>
    </row>
    <row r="65" spans="1:8" ht="45" outlineLevel="7">
      <c r="A65" s="16" t="s">
        <v>82</v>
      </c>
      <c r="B65" s="17" t="s">
        <v>81</v>
      </c>
      <c r="C65" s="17" t="s">
        <v>17</v>
      </c>
      <c r="D65" s="17" t="s">
        <v>83</v>
      </c>
      <c r="E65" s="17" t="s">
        <v>84</v>
      </c>
      <c r="F65" s="18">
        <v>2709</v>
      </c>
      <c r="G65" s="32">
        <v>-81.38</v>
      </c>
      <c r="H65" s="32">
        <f>F65+G65</f>
        <v>2627.62</v>
      </c>
    </row>
    <row r="66" spans="1:8" ht="78.75" outlineLevel="3">
      <c r="A66" s="13" t="s">
        <v>85</v>
      </c>
      <c r="B66" s="14" t="s">
        <v>86</v>
      </c>
      <c r="C66" s="14"/>
      <c r="D66" s="14"/>
      <c r="E66" s="14"/>
      <c r="F66" s="15">
        <f>F67</f>
        <v>706.9</v>
      </c>
      <c r="G66" s="28">
        <f t="shared" ref="G66:H66" si="28">G67</f>
        <v>-101.62</v>
      </c>
      <c r="H66" s="28">
        <f t="shared" si="28"/>
        <v>605.28</v>
      </c>
    </row>
    <row r="67" spans="1:8" outlineLevel="7">
      <c r="A67" s="16" t="s">
        <v>32</v>
      </c>
      <c r="B67" s="17" t="s">
        <v>86</v>
      </c>
      <c r="C67" s="17" t="s">
        <v>17</v>
      </c>
      <c r="D67" s="17" t="s">
        <v>77</v>
      </c>
      <c r="E67" s="17" t="s">
        <v>33</v>
      </c>
      <c r="F67" s="18">
        <v>706.9</v>
      </c>
      <c r="G67" s="32">
        <v>-101.62</v>
      </c>
      <c r="H67" s="32">
        <f>F67+G67</f>
        <v>605.28</v>
      </c>
    </row>
    <row r="68" spans="1:8" ht="56.25" outlineLevel="3">
      <c r="A68" s="13" t="s">
        <v>87</v>
      </c>
      <c r="B68" s="14" t="s">
        <v>88</v>
      </c>
      <c r="C68" s="14"/>
      <c r="D68" s="14"/>
      <c r="E68" s="14"/>
      <c r="F68" s="15">
        <f>SUM(F69:F71)</f>
        <v>891.99999999999989</v>
      </c>
      <c r="G68" s="28">
        <f t="shared" ref="G68:H68" si="29">SUM(G69:G71)</f>
        <v>0</v>
      </c>
      <c r="H68" s="28">
        <f t="shared" si="29"/>
        <v>891.99999999999989</v>
      </c>
    </row>
    <row r="69" spans="1:8" ht="22.5" outlineLevel="7">
      <c r="A69" s="16" t="s">
        <v>16</v>
      </c>
      <c r="B69" s="17" t="s">
        <v>88</v>
      </c>
      <c r="C69" s="17" t="s">
        <v>17</v>
      </c>
      <c r="D69" s="17" t="s">
        <v>89</v>
      </c>
      <c r="E69" s="17" t="s">
        <v>19</v>
      </c>
      <c r="F69" s="18">
        <v>587.79</v>
      </c>
      <c r="G69" s="32">
        <v>-1.1100000000000001</v>
      </c>
      <c r="H69" s="32">
        <f>F69+G69</f>
        <v>586.67999999999995</v>
      </c>
    </row>
    <row r="70" spans="1:8" ht="67.5" outlineLevel="7">
      <c r="A70" s="16" t="s">
        <v>20</v>
      </c>
      <c r="B70" s="17" t="s">
        <v>88</v>
      </c>
      <c r="C70" s="17" t="s">
        <v>17</v>
      </c>
      <c r="D70" s="17" t="s">
        <v>89</v>
      </c>
      <c r="E70" s="17" t="s">
        <v>21</v>
      </c>
      <c r="F70" s="18">
        <v>176.07</v>
      </c>
      <c r="G70" s="32">
        <v>1.1100000000000001</v>
      </c>
      <c r="H70" s="32">
        <f t="shared" ref="H70:H71" si="30">F70+G70</f>
        <v>177.18</v>
      </c>
    </row>
    <row r="71" spans="1:8" outlineLevel="7">
      <c r="A71" s="16" t="s">
        <v>32</v>
      </c>
      <c r="B71" s="17" t="s">
        <v>88</v>
      </c>
      <c r="C71" s="17" t="s">
        <v>17</v>
      </c>
      <c r="D71" s="17" t="s">
        <v>89</v>
      </c>
      <c r="E71" s="17" t="s">
        <v>33</v>
      </c>
      <c r="F71" s="18">
        <v>128.13999999999999</v>
      </c>
      <c r="G71" s="32"/>
      <c r="H71" s="32">
        <f t="shared" si="30"/>
        <v>128.13999999999999</v>
      </c>
    </row>
    <row r="72" spans="1:8" ht="22.5">
      <c r="A72" s="23" t="s">
        <v>90</v>
      </c>
      <c r="B72" s="24" t="s">
        <v>91</v>
      </c>
      <c r="C72" s="24"/>
      <c r="D72" s="24"/>
      <c r="E72" s="24"/>
      <c r="F72" s="25">
        <f>F73</f>
        <v>142872.21</v>
      </c>
      <c r="G72" s="30">
        <f t="shared" ref="G72:H72" si="31">G73</f>
        <v>-3799.0450000000001</v>
      </c>
      <c r="H72" s="30">
        <f t="shared" si="31"/>
        <v>139073.16500000001</v>
      </c>
    </row>
    <row r="73" spans="1:8" ht="67.5" outlineLevel="1">
      <c r="A73" s="13" t="s">
        <v>92</v>
      </c>
      <c r="B73" s="14" t="s">
        <v>93</v>
      </c>
      <c r="C73" s="14"/>
      <c r="D73" s="14"/>
      <c r="E73" s="14"/>
      <c r="F73" s="15">
        <f>F74+F83+F88+F107+F138+F166+F174+F196</f>
        <v>142872.21</v>
      </c>
      <c r="G73" s="28">
        <f t="shared" ref="G73:H73" si="32">G74+G83+G88+G107+G138+G166+G174+G196</f>
        <v>-3799.0450000000001</v>
      </c>
      <c r="H73" s="28">
        <f t="shared" si="32"/>
        <v>139073.16500000001</v>
      </c>
    </row>
    <row r="74" spans="1:8" ht="78.75" outlineLevel="2">
      <c r="A74" s="20" t="s">
        <v>94</v>
      </c>
      <c r="B74" s="21" t="s">
        <v>95</v>
      </c>
      <c r="C74" s="21"/>
      <c r="D74" s="21"/>
      <c r="E74" s="21"/>
      <c r="F74" s="22">
        <f>F75+F77+F79+F81</f>
        <v>1330</v>
      </c>
      <c r="G74" s="29">
        <f t="shared" ref="G74:H74" si="33">G75+G77+G79+G81</f>
        <v>-353.28</v>
      </c>
      <c r="H74" s="29">
        <f t="shared" si="33"/>
        <v>976.72</v>
      </c>
    </row>
    <row r="75" spans="1:8" ht="112.5" outlineLevel="3">
      <c r="A75" s="26" t="s">
        <v>96</v>
      </c>
      <c r="B75" s="14" t="s">
        <v>97</v>
      </c>
      <c r="C75" s="14"/>
      <c r="D75" s="14"/>
      <c r="E75" s="14"/>
      <c r="F75" s="15">
        <f>F76</f>
        <v>200</v>
      </c>
      <c r="G75" s="28">
        <f t="shared" ref="G75:H75" si="34">G76</f>
        <v>-200</v>
      </c>
      <c r="H75" s="28">
        <f t="shared" si="34"/>
        <v>0</v>
      </c>
    </row>
    <row r="76" spans="1:8" outlineLevel="7">
      <c r="A76" s="16" t="s">
        <v>32</v>
      </c>
      <c r="B76" s="17" t="s">
        <v>97</v>
      </c>
      <c r="C76" s="17" t="s">
        <v>17</v>
      </c>
      <c r="D76" s="17" t="s">
        <v>98</v>
      </c>
      <c r="E76" s="17" t="s">
        <v>33</v>
      </c>
      <c r="F76" s="18">
        <v>200</v>
      </c>
      <c r="G76" s="32">
        <v>-200</v>
      </c>
      <c r="H76" s="32">
        <f>F76+G76</f>
        <v>0</v>
      </c>
    </row>
    <row r="77" spans="1:8" ht="101.25" outlineLevel="3">
      <c r="A77" s="13" t="s">
        <v>99</v>
      </c>
      <c r="B77" s="14" t="s">
        <v>100</v>
      </c>
      <c r="C77" s="14"/>
      <c r="D77" s="14"/>
      <c r="E77" s="14"/>
      <c r="F77" s="15">
        <f>F78</f>
        <v>1100</v>
      </c>
      <c r="G77" s="28">
        <f t="shared" ref="G77:H77" si="35">G78</f>
        <v>-153.28</v>
      </c>
      <c r="H77" s="28">
        <f t="shared" si="35"/>
        <v>946.72</v>
      </c>
    </row>
    <row r="78" spans="1:8" outlineLevel="7">
      <c r="A78" s="16" t="s">
        <v>32</v>
      </c>
      <c r="B78" s="17" t="s">
        <v>100</v>
      </c>
      <c r="C78" s="17" t="s">
        <v>17</v>
      </c>
      <c r="D78" s="17" t="s">
        <v>98</v>
      </c>
      <c r="E78" s="17" t="s">
        <v>33</v>
      </c>
      <c r="F78" s="18">
        <v>1100</v>
      </c>
      <c r="G78" s="32">
        <v>-153.28</v>
      </c>
      <c r="H78" s="32">
        <f>F78+G78</f>
        <v>946.72</v>
      </c>
    </row>
    <row r="79" spans="1:8" ht="112.5" outlineLevel="3">
      <c r="A79" s="13" t="s">
        <v>101</v>
      </c>
      <c r="B79" s="14" t="s">
        <v>102</v>
      </c>
      <c r="C79" s="14"/>
      <c r="D79" s="14"/>
      <c r="E79" s="14"/>
      <c r="F79" s="15">
        <f>F80</f>
        <v>15</v>
      </c>
      <c r="G79" s="28">
        <f t="shared" ref="G79:H79" si="36">G80</f>
        <v>0</v>
      </c>
      <c r="H79" s="28">
        <f t="shared" si="36"/>
        <v>15</v>
      </c>
    </row>
    <row r="80" spans="1:8" outlineLevel="7">
      <c r="A80" s="16" t="s">
        <v>32</v>
      </c>
      <c r="B80" s="17" t="s">
        <v>102</v>
      </c>
      <c r="C80" s="17" t="s">
        <v>17</v>
      </c>
      <c r="D80" s="17" t="s">
        <v>98</v>
      </c>
      <c r="E80" s="17" t="s">
        <v>33</v>
      </c>
      <c r="F80" s="18">
        <v>15</v>
      </c>
      <c r="G80" s="32"/>
      <c r="H80" s="32">
        <f>F80+G80</f>
        <v>15</v>
      </c>
    </row>
    <row r="81" spans="1:8" ht="112.5" outlineLevel="3">
      <c r="A81" s="13" t="s">
        <v>103</v>
      </c>
      <c r="B81" s="14" t="s">
        <v>104</v>
      </c>
      <c r="C81" s="14"/>
      <c r="D81" s="14"/>
      <c r="E81" s="14"/>
      <c r="F81" s="15">
        <f>F82</f>
        <v>15</v>
      </c>
      <c r="G81" s="28">
        <f t="shared" ref="G81:H81" si="37">G82</f>
        <v>0</v>
      </c>
      <c r="H81" s="28">
        <f t="shared" si="37"/>
        <v>15</v>
      </c>
    </row>
    <row r="82" spans="1:8" outlineLevel="7">
      <c r="A82" s="16" t="s">
        <v>32</v>
      </c>
      <c r="B82" s="17" t="s">
        <v>104</v>
      </c>
      <c r="C82" s="17" t="s">
        <v>17</v>
      </c>
      <c r="D82" s="17" t="s">
        <v>105</v>
      </c>
      <c r="E82" s="17" t="s">
        <v>33</v>
      </c>
      <c r="F82" s="18">
        <v>15</v>
      </c>
      <c r="G82" s="32"/>
      <c r="H82" s="32">
        <f>F82+G82</f>
        <v>15</v>
      </c>
    </row>
    <row r="83" spans="1:8" ht="90" outlineLevel="2">
      <c r="A83" s="20" t="s">
        <v>106</v>
      </c>
      <c r="B83" s="21" t="s">
        <v>107</v>
      </c>
      <c r="C83" s="21"/>
      <c r="D83" s="21"/>
      <c r="E83" s="21"/>
      <c r="F83" s="22">
        <f>F84+F86</f>
        <v>150</v>
      </c>
      <c r="G83" s="29">
        <f t="shared" ref="G83:H83" si="38">G84+G86</f>
        <v>-26.5</v>
      </c>
      <c r="H83" s="29">
        <f t="shared" si="38"/>
        <v>123.5</v>
      </c>
    </row>
    <row r="84" spans="1:8" ht="112.5" outlineLevel="3">
      <c r="A84" s="26" t="s">
        <v>108</v>
      </c>
      <c r="B84" s="14" t="s">
        <v>109</v>
      </c>
      <c r="C84" s="14"/>
      <c r="D84" s="14"/>
      <c r="E84" s="14"/>
      <c r="F84" s="15">
        <f>F85</f>
        <v>50</v>
      </c>
      <c r="G84" s="28">
        <f t="shared" ref="G84:H84" si="39">G85</f>
        <v>-25.5</v>
      </c>
      <c r="H84" s="28">
        <f t="shared" si="39"/>
        <v>24.5</v>
      </c>
    </row>
    <row r="85" spans="1:8" outlineLevel="7">
      <c r="A85" s="16" t="s">
        <v>32</v>
      </c>
      <c r="B85" s="17" t="s">
        <v>109</v>
      </c>
      <c r="C85" s="17" t="s">
        <v>17</v>
      </c>
      <c r="D85" s="17" t="s">
        <v>110</v>
      </c>
      <c r="E85" s="17" t="s">
        <v>33</v>
      </c>
      <c r="F85" s="18">
        <v>50</v>
      </c>
      <c r="G85" s="32">
        <v>-25.5</v>
      </c>
      <c r="H85" s="32">
        <f>F85+G85</f>
        <v>24.5</v>
      </c>
    </row>
    <row r="86" spans="1:8" ht="146.25" outlineLevel="3">
      <c r="A86" s="26" t="s">
        <v>111</v>
      </c>
      <c r="B86" s="14" t="s">
        <v>112</v>
      </c>
      <c r="C86" s="14"/>
      <c r="D86" s="14"/>
      <c r="E86" s="14"/>
      <c r="F86" s="15">
        <f>F87</f>
        <v>100</v>
      </c>
      <c r="G86" s="28">
        <f t="shared" ref="G86:H86" si="40">G87</f>
        <v>-1</v>
      </c>
      <c r="H86" s="28">
        <f t="shared" si="40"/>
        <v>99</v>
      </c>
    </row>
    <row r="87" spans="1:8" outlineLevel="7">
      <c r="A87" s="16" t="s">
        <v>32</v>
      </c>
      <c r="B87" s="17" t="s">
        <v>112</v>
      </c>
      <c r="C87" s="17" t="s">
        <v>17</v>
      </c>
      <c r="D87" s="17" t="s">
        <v>220</v>
      </c>
      <c r="E87" s="17" t="s">
        <v>33</v>
      </c>
      <c r="F87" s="18">
        <v>100</v>
      </c>
      <c r="G87" s="32">
        <v>-1</v>
      </c>
      <c r="H87" s="32">
        <f>F87+G87</f>
        <v>99</v>
      </c>
    </row>
    <row r="88" spans="1:8" ht="78.75" outlineLevel="2">
      <c r="A88" s="20" t="s">
        <v>113</v>
      </c>
      <c r="B88" s="21" t="s">
        <v>114</v>
      </c>
      <c r="C88" s="21"/>
      <c r="D88" s="21"/>
      <c r="E88" s="21"/>
      <c r="F88" s="22">
        <f>F89+F91+F93+F95+F97+F99+F101+F103+F105</f>
        <v>28792.339999999997</v>
      </c>
      <c r="G88" s="29">
        <f t="shared" ref="G88:H88" si="41">G89+G91+G93+G95+G97+G99+G101+G103+G105</f>
        <v>-30</v>
      </c>
      <c r="H88" s="29">
        <f t="shared" si="41"/>
        <v>28762.339999999997</v>
      </c>
    </row>
    <row r="89" spans="1:8" ht="135" outlineLevel="3">
      <c r="A89" s="26" t="s">
        <v>115</v>
      </c>
      <c r="B89" s="14" t="s">
        <v>116</v>
      </c>
      <c r="C89" s="14"/>
      <c r="D89" s="14"/>
      <c r="E89" s="14"/>
      <c r="F89" s="15">
        <f>F90</f>
        <v>5404.71</v>
      </c>
      <c r="G89" s="28">
        <f t="shared" ref="G89:H89" si="42">G90</f>
        <v>0</v>
      </c>
      <c r="H89" s="28">
        <f t="shared" si="42"/>
        <v>5404.71</v>
      </c>
    </row>
    <row r="90" spans="1:8" outlineLevel="7">
      <c r="A90" s="16" t="s">
        <v>32</v>
      </c>
      <c r="B90" s="17" t="s">
        <v>116</v>
      </c>
      <c r="C90" s="17" t="s">
        <v>17</v>
      </c>
      <c r="D90" s="17" t="s">
        <v>117</v>
      </c>
      <c r="E90" s="17" t="s">
        <v>33</v>
      </c>
      <c r="F90" s="18">
        <v>5404.71</v>
      </c>
      <c r="G90" s="32"/>
      <c r="H90" s="32">
        <f>F90+G90</f>
        <v>5404.71</v>
      </c>
    </row>
    <row r="91" spans="1:8" ht="112.5" outlineLevel="3">
      <c r="A91" s="26" t="s">
        <v>118</v>
      </c>
      <c r="B91" s="14" t="s">
        <v>119</v>
      </c>
      <c r="C91" s="14"/>
      <c r="D91" s="14"/>
      <c r="E91" s="14"/>
      <c r="F91" s="15">
        <f>F92</f>
        <v>892.4</v>
      </c>
      <c r="G91" s="28">
        <f t="shared" ref="G91:H91" si="43">G92</f>
        <v>0</v>
      </c>
      <c r="H91" s="28">
        <f t="shared" si="43"/>
        <v>892.4</v>
      </c>
    </row>
    <row r="92" spans="1:8" outlineLevel="7">
      <c r="A92" s="16" t="s">
        <v>32</v>
      </c>
      <c r="B92" s="17" t="s">
        <v>119</v>
      </c>
      <c r="C92" s="17" t="s">
        <v>17</v>
      </c>
      <c r="D92" s="17" t="s">
        <v>117</v>
      </c>
      <c r="E92" s="17" t="s">
        <v>33</v>
      </c>
      <c r="F92" s="18">
        <v>892.4</v>
      </c>
      <c r="G92" s="32"/>
      <c r="H92" s="32">
        <f>F92+G92</f>
        <v>892.4</v>
      </c>
    </row>
    <row r="93" spans="1:8" ht="112.5" outlineLevel="3">
      <c r="A93" s="26" t="s">
        <v>120</v>
      </c>
      <c r="B93" s="14" t="s">
        <v>121</v>
      </c>
      <c r="C93" s="14"/>
      <c r="D93" s="14"/>
      <c r="E93" s="14"/>
      <c r="F93" s="15">
        <f>F94</f>
        <v>7091.3</v>
      </c>
      <c r="G93" s="28">
        <f t="shared" ref="G93:H93" si="44">G94</f>
        <v>0</v>
      </c>
      <c r="H93" s="28">
        <f t="shared" si="44"/>
        <v>7091.3</v>
      </c>
    </row>
    <row r="94" spans="1:8" outlineLevel="7">
      <c r="A94" s="16" t="s">
        <v>32</v>
      </c>
      <c r="B94" s="17" t="s">
        <v>121</v>
      </c>
      <c r="C94" s="17" t="s">
        <v>17</v>
      </c>
      <c r="D94" s="17" t="s">
        <v>117</v>
      </c>
      <c r="E94" s="17" t="s">
        <v>33</v>
      </c>
      <c r="F94" s="18">
        <v>7091.3</v>
      </c>
      <c r="G94" s="32"/>
      <c r="H94" s="32">
        <f>F94+G94</f>
        <v>7091.3</v>
      </c>
    </row>
    <row r="95" spans="1:8" ht="123.75" outlineLevel="3">
      <c r="A95" s="26" t="s">
        <v>122</v>
      </c>
      <c r="B95" s="14" t="s">
        <v>123</v>
      </c>
      <c r="C95" s="14"/>
      <c r="D95" s="14"/>
      <c r="E95" s="14"/>
      <c r="F95" s="15">
        <f>F96</f>
        <v>672.1</v>
      </c>
      <c r="G95" s="28">
        <f t="shared" ref="G95:H95" si="45">G96</f>
        <v>0</v>
      </c>
      <c r="H95" s="28">
        <f t="shared" si="45"/>
        <v>672.1</v>
      </c>
    </row>
    <row r="96" spans="1:8" outlineLevel="7">
      <c r="A96" s="16" t="s">
        <v>32</v>
      </c>
      <c r="B96" s="17" t="s">
        <v>123</v>
      </c>
      <c r="C96" s="17" t="s">
        <v>17</v>
      </c>
      <c r="D96" s="17" t="s">
        <v>117</v>
      </c>
      <c r="E96" s="17" t="s">
        <v>33</v>
      </c>
      <c r="F96" s="18">
        <v>672.1</v>
      </c>
      <c r="G96" s="32"/>
      <c r="H96" s="32">
        <f>F96+G96</f>
        <v>672.1</v>
      </c>
    </row>
    <row r="97" spans="1:8" ht="123.75" outlineLevel="3">
      <c r="A97" s="26" t="s">
        <v>124</v>
      </c>
      <c r="B97" s="14" t="s">
        <v>125</v>
      </c>
      <c r="C97" s="14"/>
      <c r="D97" s="14"/>
      <c r="E97" s="14"/>
      <c r="F97" s="15">
        <f>F98</f>
        <v>200</v>
      </c>
      <c r="G97" s="28">
        <f t="shared" ref="G97:H97" si="46">G98</f>
        <v>0</v>
      </c>
      <c r="H97" s="28">
        <f t="shared" si="46"/>
        <v>200</v>
      </c>
    </row>
    <row r="98" spans="1:8" outlineLevel="7">
      <c r="A98" s="16" t="s">
        <v>32</v>
      </c>
      <c r="B98" s="17" t="s">
        <v>125</v>
      </c>
      <c r="C98" s="17" t="s">
        <v>17</v>
      </c>
      <c r="D98" s="17" t="s">
        <v>117</v>
      </c>
      <c r="E98" s="17" t="s">
        <v>33</v>
      </c>
      <c r="F98" s="18">
        <v>200</v>
      </c>
      <c r="G98" s="32"/>
      <c r="H98" s="32">
        <f>F98+G98</f>
        <v>200</v>
      </c>
    </row>
    <row r="99" spans="1:8" ht="101.25" outlineLevel="3">
      <c r="A99" s="13" t="s">
        <v>126</v>
      </c>
      <c r="B99" s="14" t="s">
        <v>127</v>
      </c>
      <c r="C99" s="14"/>
      <c r="D99" s="14"/>
      <c r="E99" s="14"/>
      <c r="F99" s="15">
        <f>F100</f>
        <v>850</v>
      </c>
      <c r="G99" s="28">
        <f t="shared" ref="G99:H99" si="47">G100</f>
        <v>0</v>
      </c>
      <c r="H99" s="28">
        <f t="shared" si="47"/>
        <v>850</v>
      </c>
    </row>
    <row r="100" spans="1:8" outlineLevel="7">
      <c r="A100" s="16" t="s">
        <v>32</v>
      </c>
      <c r="B100" s="17" t="s">
        <v>127</v>
      </c>
      <c r="C100" s="17" t="s">
        <v>17</v>
      </c>
      <c r="D100" s="17" t="s">
        <v>117</v>
      </c>
      <c r="E100" s="17" t="s">
        <v>33</v>
      </c>
      <c r="F100" s="18">
        <v>850</v>
      </c>
      <c r="G100" s="32"/>
      <c r="H100" s="32">
        <f>F100+G100</f>
        <v>850</v>
      </c>
    </row>
    <row r="101" spans="1:8" ht="112.5" outlineLevel="3">
      <c r="A101" s="26" t="s">
        <v>120</v>
      </c>
      <c r="B101" s="14" t="s">
        <v>128</v>
      </c>
      <c r="C101" s="14"/>
      <c r="D101" s="14"/>
      <c r="E101" s="14"/>
      <c r="F101" s="15">
        <f>F102</f>
        <v>9792.1299999999992</v>
      </c>
      <c r="G101" s="28">
        <f t="shared" ref="G101:H101" si="48">G102</f>
        <v>0</v>
      </c>
      <c r="H101" s="28">
        <f t="shared" si="48"/>
        <v>9792.1299999999992</v>
      </c>
    </row>
    <row r="102" spans="1:8" outlineLevel="7">
      <c r="A102" s="16" t="s">
        <v>32</v>
      </c>
      <c r="B102" s="17" t="s">
        <v>128</v>
      </c>
      <c r="C102" s="17" t="s">
        <v>17</v>
      </c>
      <c r="D102" s="17" t="s">
        <v>117</v>
      </c>
      <c r="E102" s="17" t="s">
        <v>33</v>
      </c>
      <c r="F102" s="18">
        <v>9792.1299999999992</v>
      </c>
      <c r="G102" s="32"/>
      <c r="H102" s="32">
        <f>F102+G102</f>
        <v>9792.1299999999992</v>
      </c>
    </row>
    <row r="103" spans="1:8" ht="112.5" outlineLevel="3">
      <c r="A103" s="26" t="s">
        <v>120</v>
      </c>
      <c r="B103" s="14" t="s">
        <v>129</v>
      </c>
      <c r="C103" s="14"/>
      <c r="D103" s="14"/>
      <c r="E103" s="14"/>
      <c r="F103" s="15">
        <f>F104</f>
        <v>2380.6</v>
      </c>
      <c r="G103" s="28">
        <f t="shared" ref="G103:H103" si="49">G104</f>
        <v>0</v>
      </c>
      <c r="H103" s="28">
        <f t="shared" si="49"/>
        <v>2380.6</v>
      </c>
    </row>
    <row r="104" spans="1:8" outlineLevel="7">
      <c r="A104" s="16" t="s">
        <v>32</v>
      </c>
      <c r="B104" s="17" t="s">
        <v>129</v>
      </c>
      <c r="C104" s="17" t="s">
        <v>17</v>
      </c>
      <c r="D104" s="17" t="s">
        <v>117</v>
      </c>
      <c r="E104" s="17" t="s">
        <v>33</v>
      </c>
      <c r="F104" s="18">
        <v>2380.6</v>
      </c>
      <c r="G104" s="32"/>
      <c r="H104" s="32">
        <f>F104+G104</f>
        <v>2380.6</v>
      </c>
    </row>
    <row r="105" spans="1:8" ht="135" outlineLevel="3">
      <c r="A105" s="26" t="s">
        <v>115</v>
      </c>
      <c r="B105" s="14" t="s">
        <v>130</v>
      </c>
      <c r="C105" s="14"/>
      <c r="D105" s="14"/>
      <c r="E105" s="14"/>
      <c r="F105" s="15">
        <f>F106</f>
        <v>1509.1</v>
      </c>
      <c r="G105" s="28">
        <f t="shared" ref="G105:H105" si="50">G106</f>
        <v>-30</v>
      </c>
      <c r="H105" s="28">
        <f t="shared" si="50"/>
        <v>1479.1</v>
      </c>
    </row>
    <row r="106" spans="1:8" outlineLevel="7">
      <c r="A106" s="16" t="s">
        <v>32</v>
      </c>
      <c r="B106" s="17" t="s">
        <v>130</v>
      </c>
      <c r="C106" s="17" t="s">
        <v>17</v>
      </c>
      <c r="D106" s="17" t="s">
        <v>117</v>
      </c>
      <c r="E106" s="17" t="s">
        <v>33</v>
      </c>
      <c r="F106" s="18">
        <v>1509.1</v>
      </c>
      <c r="G106" s="32">
        <v>-30</v>
      </c>
      <c r="H106" s="32">
        <f>F106+G106</f>
        <v>1479.1</v>
      </c>
    </row>
    <row r="107" spans="1:8" ht="78.75" outlineLevel="2">
      <c r="A107" s="20" t="s">
        <v>131</v>
      </c>
      <c r="B107" s="21" t="s">
        <v>132</v>
      </c>
      <c r="C107" s="21"/>
      <c r="D107" s="21"/>
      <c r="E107" s="21"/>
      <c r="F107" s="22">
        <f>F108+F118+F120+F122+F125+F128+F130+F132+F134+F136</f>
        <v>36975.67</v>
      </c>
      <c r="G107" s="29">
        <f t="shared" ref="G107:H107" si="51">G108+G118+G120+G122+G125+G128+G130+G132+G134+G136</f>
        <v>-4361.6500000000005</v>
      </c>
      <c r="H107" s="29">
        <f t="shared" si="51"/>
        <v>32614.020000000008</v>
      </c>
    </row>
    <row r="108" spans="1:8" ht="112.5" outlineLevel="3">
      <c r="A108" s="13" t="s">
        <v>133</v>
      </c>
      <c r="B108" s="14" t="s">
        <v>134</v>
      </c>
      <c r="C108" s="14"/>
      <c r="D108" s="14"/>
      <c r="E108" s="14"/>
      <c r="F108" s="15">
        <f>SUM(F109:F117)</f>
        <v>28951.600000000002</v>
      </c>
      <c r="G108" s="28">
        <f t="shared" ref="G108:H108" si="52">SUM(G109:G117)</f>
        <v>-1435.49</v>
      </c>
      <c r="H108" s="28">
        <f t="shared" si="52"/>
        <v>27516.110000000004</v>
      </c>
    </row>
    <row r="109" spans="1:8" outlineLevel="7">
      <c r="A109" s="16" t="s">
        <v>135</v>
      </c>
      <c r="B109" s="17" t="s">
        <v>134</v>
      </c>
      <c r="C109" s="17" t="s">
        <v>17</v>
      </c>
      <c r="D109" s="17" t="s">
        <v>136</v>
      </c>
      <c r="E109" s="17" t="s">
        <v>137</v>
      </c>
      <c r="F109" s="18">
        <v>15130</v>
      </c>
      <c r="G109" s="32">
        <v>-703</v>
      </c>
      <c r="H109" s="32">
        <v>14430</v>
      </c>
    </row>
    <row r="110" spans="1:8" ht="56.25" outlineLevel="7">
      <c r="A110" s="16" t="s">
        <v>138</v>
      </c>
      <c r="B110" s="17" t="s">
        <v>134</v>
      </c>
      <c r="C110" s="17" t="s">
        <v>17</v>
      </c>
      <c r="D110" s="17" t="s">
        <v>136</v>
      </c>
      <c r="E110" s="17" t="s">
        <v>139</v>
      </c>
      <c r="F110" s="18">
        <v>4560.2</v>
      </c>
      <c r="G110" s="32">
        <v>-220</v>
      </c>
      <c r="H110" s="32">
        <v>4337.2</v>
      </c>
    </row>
    <row r="111" spans="1:8" ht="33.75" outlineLevel="7">
      <c r="A111" s="16" t="s">
        <v>30</v>
      </c>
      <c r="B111" s="17" t="s">
        <v>134</v>
      </c>
      <c r="C111" s="17" t="s">
        <v>17</v>
      </c>
      <c r="D111" s="17" t="s">
        <v>136</v>
      </c>
      <c r="E111" s="17" t="s">
        <v>31</v>
      </c>
      <c r="F111" s="18">
        <v>165</v>
      </c>
      <c r="G111" s="32">
        <v>-34.28</v>
      </c>
      <c r="H111" s="32">
        <f t="shared" ref="H111:H117" si="53">F111+G111</f>
        <v>130.72</v>
      </c>
    </row>
    <row r="112" spans="1:8" outlineLevel="7">
      <c r="A112" s="16" t="s">
        <v>32</v>
      </c>
      <c r="B112" s="17" t="s">
        <v>134</v>
      </c>
      <c r="C112" s="17" t="s">
        <v>17</v>
      </c>
      <c r="D112" s="17" t="s">
        <v>136</v>
      </c>
      <c r="E112" s="17" t="s">
        <v>33</v>
      </c>
      <c r="F112" s="18">
        <v>6106.63</v>
      </c>
      <c r="G112" s="32">
        <v>-481.21</v>
      </c>
      <c r="H112" s="32">
        <f t="shared" si="53"/>
        <v>5625.42</v>
      </c>
    </row>
    <row r="113" spans="1:8" outlineLevel="7">
      <c r="A113" s="16" t="s">
        <v>34</v>
      </c>
      <c r="B113" s="17" t="s">
        <v>134</v>
      </c>
      <c r="C113" s="17" t="s">
        <v>17</v>
      </c>
      <c r="D113" s="17" t="s">
        <v>136</v>
      </c>
      <c r="E113" s="17" t="s">
        <v>35</v>
      </c>
      <c r="F113" s="18">
        <v>2660</v>
      </c>
      <c r="G113" s="32"/>
      <c r="H113" s="32">
        <f t="shared" si="53"/>
        <v>2660</v>
      </c>
    </row>
    <row r="114" spans="1:8" ht="45" outlineLevel="7">
      <c r="A114" s="16" t="s">
        <v>219</v>
      </c>
      <c r="B114" s="17" t="s">
        <v>134</v>
      </c>
      <c r="C114" s="17" t="s">
        <v>17</v>
      </c>
      <c r="D114" s="17" t="s">
        <v>136</v>
      </c>
      <c r="E114" s="17" t="s">
        <v>224</v>
      </c>
      <c r="F114" s="18">
        <v>237.64</v>
      </c>
      <c r="G114" s="32"/>
      <c r="H114" s="32">
        <f t="shared" si="53"/>
        <v>237.64</v>
      </c>
    </row>
    <row r="115" spans="1:8" ht="22.5" outlineLevel="7">
      <c r="A115" s="16" t="s">
        <v>36</v>
      </c>
      <c r="B115" s="17" t="s">
        <v>134</v>
      </c>
      <c r="C115" s="17" t="s">
        <v>17</v>
      </c>
      <c r="D115" s="17" t="s">
        <v>136</v>
      </c>
      <c r="E115" s="17" t="s">
        <v>37</v>
      </c>
      <c r="F115" s="18">
        <v>85</v>
      </c>
      <c r="G115" s="32"/>
      <c r="H115" s="32">
        <f t="shared" si="53"/>
        <v>85</v>
      </c>
    </row>
    <row r="116" spans="1:8" outlineLevel="7">
      <c r="A116" s="16" t="s">
        <v>38</v>
      </c>
      <c r="B116" s="17" t="s">
        <v>134</v>
      </c>
      <c r="C116" s="17" t="s">
        <v>17</v>
      </c>
      <c r="D116" s="17" t="s">
        <v>136</v>
      </c>
      <c r="E116" s="17" t="s">
        <v>39</v>
      </c>
      <c r="F116" s="18">
        <v>2.63</v>
      </c>
      <c r="G116" s="32"/>
      <c r="H116" s="32">
        <f t="shared" si="53"/>
        <v>2.63</v>
      </c>
    </row>
    <row r="117" spans="1:8" outlineLevel="7">
      <c r="A117" s="16" t="s">
        <v>78</v>
      </c>
      <c r="B117" s="17" t="s">
        <v>134</v>
      </c>
      <c r="C117" s="17" t="s">
        <v>17</v>
      </c>
      <c r="D117" s="17" t="s">
        <v>136</v>
      </c>
      <c r="E117" s="17" t="s">
        <v>79</v>
      </c>
      <c r="F117" s="18">
        <v>4.5</v>
      </c>
      <c r="G117" s="32">
        <v>3</v>
      </c>
      <c r="H117" s="32">
        <f t="shared" si="53"/>
        <v>7.5</v>
      </c>
    </row>
    <row r="118" spans="1:8" ht="123.75" outlineLevel="3">
      <c r="A118" s="26" t="s">
        <v>140</v>
      </c>
      <c r="B118" s="14" t="s">
        <v>141</v>
      </c>
      <c r="C118" s="14"/>
      <c r="D118" s="14"/>
      <c r="E118" s="14"/>
      <c r="F118" s="15">
        <f>F119</f>
        <v>302.39999999999998</v>
      </c>
      <c r="G118" s="28">
        <f t="shared" ref="G118:H118" si="54">G119</f>
        <v>3.21</v>
      </c>
      <c r="H118" s="28">
        <f t="shared" si="54"/>
        <v>305.60999999999996</v>
      </c>
    </row>
    <row r="119" spans="1:8" outlineLevel="7">
      <c r="A119" s="16" t="s">
        <v>32</v>
      </c>
      <c r="B119" s="17" t="s">
        <v>141</v>
      </c>
      <c r="C119" s="17" t="s">
        <v>17</v>
      </c>
      <c r="D119" s="17" t="s">
        <v>56</v>
      </c>
      <c r="E119" s="17" t="s">
        <v>33</v>
      </c>
      <c r="F119" s="18">
        <v>302.39999999999998</v>
      </c>
      <c r="G119" s="32">
        <v>3.21</v>
      </c>
      <c r="H119" s="32">
        <f>F119+G119</f>
        <v>305.60999999999996</v>
      </c>
    </row>
    <row r="120" spans="1:8" ht="101.25" outlineLevel="3">
      <c r="A120" s="13" t="s">
        <v>142</v>
      </c>
      <c r="B120" s="14" t="s">
        <v>143</v>
      </c>
      <c r="C120" s="14"/>
      <c r="D120" s="14"/>
      <c r="E120" s="14"/>
      <c r="F120" s="15">
        <f>F121</f>
        <v>9.6</v>
      </c>
      <c r="G120" s="28">
        <f t="shared" ref="G120:H120" si="55">G121</f>
        <v>-2.13</v>
      </c>
      <c r="H120" s="28">
        <f t="shared" si="55"/>
        <v>7.47</v>
      </c>
    </row>
    <row r="121" spans="1:8" outlineLevel="7">
      <c r="A121" s="16" t="s">
        <v>32</v>
      </c>
      <c r="B121" s="17" t="s">
        <v>143</v>
      </c>
      <c r="C121" s="17" t="s">
        <v>17</v>
      </c>
      <c r="D121" s="17" t="s">
        <v>56</v>
      </c>
      <c r="E121" s="17" t="s">
        <v>33</v>
      </c>
      <c r="F121" s="18">
        <v>9.6</v>
      </c>
      <c r="G121" s="32">
        <v>-2.13</v>
      </c>
      <c r="H121" s="32">
        <f>F121+G121</f>
        <v>7.47</v>
      </c>
    </row>
    <row r="122" spans="1:8" ht="112.5" outlineLevel="3">
      <c r="A122" s="13" t="s">
        <v>144</v>
      </c>
      <c r="B122" s="14" t="s">
        <v>145</v>
      </c>
      <c r="C122" s="14"/>
      <c r="D122" s="14"/>
      <c r="E122" s="14"/>
      <c r="F122" s="15">
        <f>F123+F124</f>
        <v>1505.54</v>
      </c>
      <c r="G122" s="28">
        <f t="shared" ref="G122:H122" si="56">G123+G124</f>
        <v>-290.10000000000002</v>
      </c>
      <c r="H122" s="28">
        <f t="shared" si="56"/>
        <v>1215.44</v>
      </c>
    </row>
    <row r="123" spans="1:8" outlineLevel="7">
      <c r="A123" s="16" t="s">
        <v>32</v>
      </c>
      <c r="B123" s="17" t="s">
        <v>145</v>
      </c>
      <c r="C123" s="17" t="s">
        <v>17</v>
      </c>
      <c r="D123" s="17" t="s">
        <v>67</v>
      </c>
      <c r="E123" s="17" t="s">
        <v>33</v>
      </c>
      <c r="F123" s="18">
        <v>1493.54</v>
      </c>
      <c r="G123" s="32">
        <f>-292.1+2</f>
        <v>-290.10000000000002</v>
      </c>
      <c r="H123" s="32">
        <f t="shared" ref="H123:H124" si="57">F123+G123</f>
        <v>1203.44</v>
      </c>
    </row>
    <row r="124" spans="1:8" outlineLevel="7">
      <c r="A124" s="16" t="s">
        <v>34</v>
      </c>
      <c r="B124" s="17" t="s">
        <v>145</v>
      </c>
      <c r="C124" s="17" t="s">
        <v>17</v>
      </c>
      <c r="D124" s="17" t="s">
        <v>67</v>
      </c>
      <c r="E124" s="17" t="s">
        <v>35</v>
      </c>
      <c r="F124" s="18">
        <v>12</v>
      </c>
      <c r="G124" s="32"/>
      <c r="H124" s="32">
        <f t="shared" si="57"/>
        <v>12</v>
      </c>
    </row>
    <row r="125" spans="1:8" ht="112.5" outlineLevel="3">
      <c r="A125" s="26" t="s">
        <v>146</v>
      </c>
      <c r="B125" s="14" t="s">
        <v>147</v>
      </c>
      <c r="C125" s="14"/>
      <c r="D125" s="14"/>
      <c r="E125" s="14"/>
      <c r="F125" s="15">
        <f>F126+F127</f>
        <v>1891.2</v>
      </c>
      <c r="G125" s="28">
        <f t="shared" ref="G125:H125" si="58">G126+G127</f>
        <v>-1212.43</v>
      </c>
      <c r="H125" s="28">
        <f t="shared" si="58"/>
        <v>678.77</v>
      </c>
    </row>
    <row r="126" spans="1:8" ht="45" outlineLevel="7">
      <c r="A126" s="16" t="s">
        <v>148</v>
      </c>
      <c r="B126" s="17" t="s">
        <v>147</v>
      </c>
      <c r="C126" s="17" t="s">
        <v>17</v>
      </c>
      <c r="D126" s="17" t="s">
        <v>67</v>
      </c>
      <c r="E126" s="17" t="s">
        <v>149</v>
      </c>
      <c r="F126" s="18">
        <v>0</v>
      </c>
      <c r="G126" s="32"/>
      <c r="H126" s="32">
        <f t="shared" ref="H126:H127" si="59">F126+G126</f>
        <v>0</v>
      </c>
    </row>
    <row r="127" spans="1:8" outlineLevel="7">
      <c r="A127" s="16" t="s">
        <v>32</v>
      </c>
      <c r="B127" s="17" t="s">
        <v>147</v>
      </c>
      <c r="C127" s="17" t="s">
        <v>17</v>
      </c>
      <c r="D127" s="17" t="s">
        <v>67</v>
      </c>
      <c r="E127" s="17" t="s">
        <v>33</v>
      </c>
      <c r="F127" s="18">
        <v>1891.2</v>
      </c>
      <c r="G127" s="32">
        <v>-1212.43</v>
      </c>
      <c r="H127" s="32">
        <f t="shared" si="59"/>
        <v>678.77</v>
      </c>
    </row>
    <row r="128" spans="1:8" ht="101.25" outlineLevel="3">
      <c r="A128" s="13" t="s">
        <v>150</v>
      </c>
      <c r="B128" s="14" t="s">
        <v>151</v>
      </c>
      <c r="C128" s="14"/>
      <c r="D128" s="14"/>
      <c r="E128" s="14"/>
      <c r="F128" s="15">
        <f>F129</f>
        <v>564.02</v>
      </c>
      <c r="G128" s="28">
        <f t="shared" ref="G128:H128" si="60">G129</f>
        <v>0</v>
      </c>
      <c r="H128" s="28">
        <f t="shared" si="60"/>
        <v>564.02</v>
      </c>
    </row>
    <row r="129" spans="1:8" ht="45" outlineLevel="7">
      <c r="A129" s="16" t="s">
        <v>148</v>
      </c>
      <c r="B129" s="17" t="s">
        <v>151</v>
      </c>
      <c r="C129" s="17" t="s">
        <v>17</v>
      </c>
      <c r="D129" s="17" t="s">
        <v>67</v>
      </c>
      <c r="E129" s="17" t="s">
        <v>149</v>
      </c>
      <c r="F129" s="18">
        <v>564.02</v>
      </c>
      <c r="G129" s="32"/>
      <c r="H129" s="32">
        <f>F129+G129</f>
        <v>564.02</v>
      </c>
    </row>
    <row r="130" spans="1:8" ht="135" outlineLevel="3">
      <c r="A130" s="26" t="s">
        <v>152</v>
      </c>
      <c r="B130" s="14" t="s">
        <v>153</v>
      </c>
      <c r="C130" s="14"/>
      <c r="D130" s="14"/>
      <c r="E130" s="14"/>
      <c r="F130" s="15">
        <f>F131</f>
        <v>657.63</v>
      </c>
      <c r="G130" s="28">
        <f>G131</f>
        <v>-31.32</v>
      </c>
      <c r="H130" s="28">
        <f>H131</f>
        <v>626.30999999999995</v>
      </c>
    </row>
    <row r="131" spans="1:8" outlineLevel="7">
      <c r="A131" s="16" t="s">
        <v>32</v>
      </c>
      <c r="B131" s="17" t="s">
        <v>153</v>
      </c>
      <c r="C131" s="17" t="s">
        <v>17</v>
      </c>
      <c r="D131" s="17" t="s">
        <v>56</v>
      </c>
      <c r="E131" s="17" t="s">
        <v>33</v>
      </c>
      <c r="F131" s="18">
        <v>657.63</v>
      </c>
      <c r="G131" s="32">
        <v>-31.32</v>
      </c>
      <c r="H131" s="32">
        <f>F131+G131</f>
        <v>626.30999999999995</v>
      </c>
    </row>
    <row r="132" spans="1:8" ht="90" outlineLevel="3">
      <c r="A132" s="13" t="s">
        <v>154</v>
      </c>
      <c r="B132" s="14" t="s">
        <v>155</v>
      </c>
      <c r="C132" s="14"/>
      <c r="D132" s="14"/>
      <c r="E132" s="14"/>
      <c r="F132" s="15">
        <f>F133</f>
        <v>1700.29</v>
      </c>
      <c r="G132" s="28">
        <f t="shared" ref="G132:H132" si="61">G133</f>
        <v>0</v>
      </c>
      <c r="H132" s="28">
        <f t="shared" si="61"/>
        <v>1700.29</v>
      </c>
    </row>
    <row r="133" spans="1:8" ht="45" outlineLevel="7">
      <c r="A133" s="16" t="s">
        <v>148</v>
      </c>
      <c r="B133" s="17" t="s">
        <v>155</v>
      </c>
      <c r="C133" s="17" t="s">
        <v>17</v>
      </c>
      <c r="D133" s="17" t="s">
        <v>67</v>
      </c>
      <c r="E133" s="17" t="s">
        <v>149</v>
      </c>
      <c r="F133" s="18">
        <v>1700.29</v>
      </c>
      <c r="G133" s="32"/>
      <c r="H133" s="32">
        <f>F133+G133</f>
        <v>1700.29</v>
      </c>
    </row>
    <row r="134" spans="1:8" ht="123.75" outlineLevel="3">
      <c r="A134" s="26" t="s">
        <v>156</v>
      </c>
      <c r="B134" s="14" t="s">
        <v>157</v>
      </c>
      <c r="C134" s="14"/>
      <c r="D134" s="14"/>
      <c r="E134" s="14"/>
      <c r="F134" s="15">
        <f>F135</f>
        <v>1393.39</v>
      </c>
      <c r="G134" s="28">
        <f t="shared" ref="G134:H134" si="62">G135</f>
        <v>-1393.39</v>
      </c>
      <c r="H134" s="28">
        <f t="shared" si="62"/>
        <v>0</v>
      </c>
    </row>
    <row r="135" spans="1:8" ht="22.5" outlineLevel="7">
      <c r="A135" s="16" t="s">
        <v>158</v>
      </c>
      <c r="B135" s="17" t="s">
        <v>157</v>
      </c>
      <c r="C135" s="17" t="s">
        <v>17</v>
      </c>
      <c r="D135" s="17" t="s">
        <v>159</v>
      </c>
      <c r="E135" s="17" t="s">
        <v>160</v>
      </c>
      <c r="F135" s="18">
        <v>1393.39</v>
      </c>
      <c r="G135" s="32">
        <v>-1393.39</v>
      </c>
      <c r="H135" s="32">
        <f>F135+G135</f>
        <v>0</v>
      </c>
    </row>
    <row r="136" spans="1:8" ht="135" outlineLevel="3">
      <c r="A136" s="26" t="s">
        <v>161</v>
      </c>
      <c r="B136" s="14" t="s">
        <v>162</v>
      </c>
      <c r="C136" s="14"/>
      <c r="D136" s="14"/>
      <c r="E136" s="14"/>
      <c r="F136" s="15">
        <f>F137</f>
        <v>0</v>
      </c>
      <c r="G136" s="28">
        <f t="shared" ref="G136:H136" si="63">G137</f>
        <v>0</v>
      </c>
      <c r="H136" s="28">
        <f t="shared" si="63"/>
        <v>0</v>
      </c>
    </row>
    <row r="137" spans="1:8" ht="45" outlineLevel="7">
      <c r="A137" s="16" t="s">
        <v>148</v>
      </c>
      <c r="B137" s="17" t="s">
        <v>162</v>
      </c>
      <c r="C137" s="17" t="s">
        <v>17</v>
      </c>
      <c r="D137" s="17" t="s">
        <v>67</v>
      </c>
      <c r="E137" s="17" t="s">
        <v>149</v>
      </c>
      <c r="F137" s="18">
        <v>0</v>
      </c>
      <c r="G137" s="32"/>
      <c r="H137" s="32">
        <f>F137+G137</f>
        <v>0</v>
      </c>
    </row>
    <row r="138" spans="1:8" ht="101.25" outlineLevel="2">
      <c r="A138" s="20" t="s">
        <v>163</v>
      </c>
      <c r="B138" s="21" t="s">
        <v>164</v>
      </c>
      <c r="C138" s="21"/>
      <c r="D138" s="21"/>
      <c r="E138" s="21"/>
      <c r="F138" s="22">
        <f>F139+F142+F152+F154+F157+F159+F162+F164</f>
        <v>28766.34</v>
      </c>
      <c r="G138" s="22">
        <f t="shared" ref="G138:H138" si="64">G139+G142+G152+G154+G157+G159+G162+G164</f>
        <v>-583.87000000000012</v>
      </c>
      <c r="H138" s="22">
        <f t="shared" si="64"/>
        <v>28182.469999999998</v>
      </c>
    </row>
    <row r="139" spans="1:8" ht="135" outlineLevel="3">
      <c r="A139" s="26" t="s">
        <v>165</v>
      </c>
      <c r="B139" s="14" t="s">
        <v>166</v>
      </c>
      <c r="C139" s="14"/>
      <c r="D139" s="14"/>
      <c r="E139" s="14"/>
      <c r="F139" s="15">
        <f>F140+F141</f>
        <v>7341.65</v>
      </c>
      <c r="G139" s="15">
        <f t="shared" ref="G139:H139" si="65">G140+G141</f>
        <v>0</v>
      </c>
      <c r="H139" s="15">
        <f t="shared" si="65"/>
        <v>7341.65</v>
      </c>
    </row>
    <row r="140" spans="1:8" ht="67.5" outlineLevel="7">
      <c r="A140" s="16" t="s">
        <v>167</v>
      </c>
      <c r="B140" s="17" t="s">
        <v>166</v>
      </c>
      <c r="C140" s="17" t="s">
        <v>17</v>
      </c>
      <c r="D140" s="17" t="s">
        <v>168</v>
      </c>
      <c r="E140" s="17" t="s">
        <v>169</v>
      </c>
      <c r="F140" s="18">
        <v>7291.65</v>
      </c>
      <c r="G140" s="32"/>
      <c r="H140" s="32">
        <f t="shared" ref="H140:H141" si="66">F140+G140</f>
        <v>7291.65</v>
      </c>
    </row>
    <row r="141" spans="1:8" ht="22.5" outlineLevel="7">
      <c r="A141" s="16" t="s">
        <v>170</v>
      </c>
      <c r="B141" s="17" t="s">
        <v>166</v>
      </c>
      <c r="C141" s="17" t="s">
        <v>17</v>
      </c>
      <c r="D141" s="17" t="s">
        <v>168</v>
      </c>
      <c r="E141" s="17" t="s">
        <v>171</v>
      </c>
      <c r="F141" s="18">
        <v>50</v>
      </c>
      <c r="G141" s="32"/>
      <c r="H141" s="32">
        <f t="shared" si="66"/>
        <v>50</v>
      </c>
    </row>
    <row r="142" spans="1:8" ht="123.75" outlineLevel="3">
      <c r="A142" s="26" t="s">
        <v>172</v>
      </c>
      <c r="B142" s="14" t="s">
        <v>173</v>
      </c>
      <c r="C142" s="14"/>
      <c r="D142" s="14"/>
      <c r="E142" s="14"/>
      <c r="F142" s="15">
        <f>SUM(F143:F151)</f>
        <v>7222.3</v>
      </c>
      <c r="G142" s="28">
        <f t="shared" ref="G142:H142" si="67">SUM(G143:G151)</f>
        <v>-873.87</v>
      </c>
      <c r="H142" s="28">
        <f t="shared" si="67"/>
        <v>6348.43</v>
      </c>
    </row>
    <row r="143" spans="1:8" outlineLevel="7">
      <c r="A143" s="16" t="s">
        <v>135</v>
      </c>
      <c r="B143" s="17" t="s">
        <v>173</v>
      </c>
      <c r="C143" s="17" t="s">
        <v>17</v>
      </c>
      <c r="D143" s="17" t="s">
        <v>168</v>
      </c>
      <c r="E143" s="17" t="s">
        <v>137</v>
      </c>
      <c r="F143" s="18">
        <v>3850.56</v>
      </c>
      <c r="G143" s="32">
        <v>-400</v>
      </c>
      <c r="H143" s="32">
        <f t="shared" ref="H143:H151" si="68">F143+G143</f>
        <v>3450.56</v>
      </c>
    </row>
    <row r="144" spans="1:8" ht="33.75" outlineLevel="7">
      <c r="A144" s="16" t="s">
        <v>174</v>
      </c>
      <c r="B144" s="17" t="s">
        <v>173</v>
      </c>
      <c r="C144" s="17" t="s">
        <v>17</v>
      </c>
      <c r="D144" s="17" t="s">
        <v>168</v>
      </c>
      <c r="E144" s="17" t="s">
        <v>175</v>
      </c>
      <c r="F144" s="18">
        <v>17.5</v>
      </c>
      <c r="G144" s="32"/>
      <c r="H144" s="32">
        <f t="shared" si="68"/>
        <v>17.5</v>
      </c>
    </row>
    <row r="145" spans="1:8" ht="56.25" outlineLevel="7">
      <c r="A145" s="16" t="s">
        <v>138</v>
      </c>
      <c r="B145" s="17" t="s">
        <v>173</v>
      </c>
      <c r="C145" s="17" t="s">
        <v>17</v>
      </c>
      <c r="D145" s="17" t="s">
        <v>168</v>
      </c>
      <c r="E145" s="17" t="s">
        <v>139</v>
      </c>
      <c r="F145" s="18">
        <v>1152.8</v>
      </c>
      <c r="G145" s="32">
        <v>-125</v>
      </c>
      <c r="H145" s="32">
        <f t="shared" si="68"/>
        <v>1027.8</v>
      </c>
    </row>
    <row r="146" spans="1:8" ht="33.75" outlineLevel="7">
      <c r="A146" s="16" t="s">
        <v>30</v>
      </c>
      <c r="B146" s="17" t="s">
        <v>173</v>
      </c>
      <c r="C146" s="17" t="s">
        <v>17</v>
      </c>
      <c r="D146" s="17" t="s">
        <v>168</v>
      </c>
      <c r="E146" s="17" t="s">
        <v>31</v>
      </c>
      <c r="F146" s="18">
        <v>156.80000000000001</v>
      </c>
      <c r="G146" s="32"/>
      <c r="H146" s="32">
        <f t="shared" si="68"/>
        <v>156.80000000000001</v>
      </c>
    </row>
    <row r="147" spans="1:8" outlineLevel="7">
      <c r="A147" s="16" t="s">
        <v>32</v>
      </c>
      <c r="B147" s="17" t="s">
        <v>173</v>
      </c>
      <c r="C147" s="17" t="s">
        <v>17</v>
      </c>
      <c r="D147" s="17" t="s">
        <v>168</v>
      </c>
      <c r="E147" s="17" t="s">
        <v>33</v>
      </c>
      <c r="F147" s="18">
        <v>1671.67</v>
      </c>
      <c r="G147" s="32">
        <v>-303.14999999999998</v>
      </c>
      <c r="H147" s="32">
        <f t="shared" si="68"/>
        <v>1368.52</v>
      </c>
    </row>
    <row r="148" spans="1:8" outlineLevel="7">
      <c r="A148" s="16" t="s">
        <v>34</v>
      </c>
      <c r="B148" s="17" t="s">
        <v>173</v>
      </c>
      <c r="C148" s="17" t="s">
        <v>17</v>
      </c>
      <c r="D148" s="17" t="s">
        <v>168</v>
      </c>
      <c r="E148" s="17" t="s">
        <v>35</v>
      </c>
      <c r="F148" s="18">
        <v>325.77</v>
      </c>
      <c r="G148" s="32">
        <v>-51.09</v>
      </c>
      <c r="H148" s="32">
        <f t="shared" si="68"/>
        <v>274.67999999999995</v>
      </c>
    </row>
    <row r="149" spans="1:8" ht="22.5" outlineLevel="7">
      <c r="A149" s="16" t="s">
        <v>36</v>
      </c>
      <c r="B149" s="17" t="s">
        <v>173</v>
      </c>
      <c r="C149" s="17" t="s">
        <v>17</v>
      </c>
      <c r="D149" s="17" t="s">
        <v>168</v>
      </c>
      <c r="E149" s="17" t="s">
        <v>37</v>
      </c>
      <c r="F149" s="18">
        <v>30.2</v>
      </c>
      <c r="G149" s="32">
        <v>21.83</v>
      </c>
      <c r="H149" s="32">
        <f t="shared" si="68"/>
        <v>52.03</v>
      </c>
    </row>
    <row r="150" spans="1:8" outlineLevel="7">
      <c r="A150" s="16" t="s">
        <v>38</v>
      </c>
      <c r="B150" s="17" t="s">
        <v>173</v>
      </c>
      <c r="C150" s="17" t="s">
        <v>17</v>
      </c>
      <c r="D150" s="17" t="s">
        <v>168</v>
      </c>
      <c r="E150" s="17" t="s">
        <v>39</v>
      </c>
      <c r="F150" s="18">
        <v>14</v>
      </c>
      <c r="G150" s="32">
        <v>-14</v>
      </c>
      <c r="H150" s="32">
        <f t="shared" si="68"/>
        <v>0</v>
      </c>
    </row>
    <row r="151" spans="1:8" outlineLevel="7">
      <c r="A151" s="16" t="s">
        <v>78</v>
      </c>
      <c r="B151" s="17" t="s">
        <v>173</v>
      </c>
      <c r="C151" s="17" t="s">
        <v>17</v>
      </c>
      <c r="D151" s="17" t="s">
        <v>168</v>
      </c>
      <c r="E151" s="17" t="s">
        <v>79</v>
      </c>
      <c r="F151" s="18">
        <v>3</v>
      </c>
      <c r="G151" s="32">
        <v>-2.46</v>
      </c>
      <c r="H151" s="32">
        <f t="shared" si="68"/>
        <v>0.54</v>
      </c>
    </row>
    <row r="152" spans="1:8" ht="135" outlineLevel="3">
      <c r="A152" s="26" t="s">
        <v>176</v>
      </c>
      <c r="B152" s="14" t="s">
        <v>177</v>
      </c>
      <c r="C152" s="14"/>
      <c r="D152" s="14"/>
      <c r="E152" s="14"/>
      <c r="F152" s="15">
        <f>F153</f>
        <v>889.5</v>
      </c>
      <c r="G152" s="28">
        <f t="shared" ref="G152:H152" si="69">G153</f>
        <v>0</v>
      </c>
      <c r="H152" s="28">
        <f t="shared" si="69"/>
        <v>889.5</v>
      </c>
    </row>
    <row r="153" spans="1:8" outlineLevel="7">
      <c r="A153" s="16" t="s">
        <v>32</v>
      </c>
      <c r="B153" s="17" t="s">
        <v>177</v>
      </c>
      <c r="C153" s="17" t="s">
        <v>17</v>
      </c>
      <c r="D153" s="17" t="s">
        <v>168</v>
      </c>
      <c r="E153" s="17" t="s">
        <v>33</v>
      </c>
      <c r="F153" s="18">
        <v>889.5</v>
      </c>
      <c r="G153" s="32"/>
      <c r="H153" s="32">
        <f>F153+G153</f>
        <v>889.5</v>
      </c>
    </row>
    <row r="154" spans="1:8" ht="123.75" outlineLevel="3">
      <c r="A154" s="26" t="s">
        <v>172</v>
      </c>
      <c r="B154" s="14" t="s">
        <v>178</v>
      </c>
      <c r="C154" s="14"/>
      <c r="D154" s="14"/>
      <c r="E154" s="14"/>
      <c r="F154" s="15">
        <f>SUM(F155:F156)</f>
        <v>5670</v>
      </c>
      <c r="G154" s="28">
        <f t="shared" ref="G154:H154" si="70">SUM(G155:G156)</f>
        <v>-506.8</v>
      </c>
      <c r="H154" s="28">
        <f t="shared" si="70"/>
        <v>5163.2000000000007</v>
      </c>
    </row>
    <row r="155" spans="1:8" outlineLevel="7">
      <c r="A155" s="16" t="s">
        <v>135</v>
      </c>
      <c r="B155" s="17" t="s">
        <v>178</v>
      </c>
      <c r="C155" s="17" t="s">
        <v>17</v>
      </c>
      <c r="D155" s="17" t="s">
        <v>168</v>
      </c>
      <c r="E155" s="17" t="s">
        <v>137</v>
      </c>
      <c r="F155" s="18">
        <v>4354.84</v>
      </c>
      <c r="G155" s="32">
        <v>-389.24</v>
      </c>
      <c r="H155" s="32">
        <f>F155+G155</f>
        <v>3965.6000000000004</v>
      </c>
    </row>
    <row r="156" spans="1:8" ht="56.25" outlineLevel="7">
      <c r="A156" s="16" t="s">
        <v>138</v>
      </c>
      <c r="B156" s="17" t="s">
        <v>178</v>
      </c>
      <c r="C156" s="17" t="s">
        <v>17</v>
      </c>
      <c r="D156" s="17" t="s">
        <v>168</v>
      </c>
      <c r="E156" s="17" t="s">
        <v>139</v>
      </c>
      <c r="F156" s="18">
        <v>1315.16</v>
      </c>
      <c r="G156" s="32">
        <v>-117.56</v>
      </c>
      <c r="H156" s="32">
        <f>F156+G156</f>
        <v>1197.6000000000001</v>
      </c>
    </row>
    <row r="157" spans="1:8" ht="135" outlineLevel="3">
      <c r="A157" s="26" t="s">
        <v>165</v>
      </c>
      <c r="B157" s="14" t="s">
        <v>179</v>
      </c>
      <c r="C157" s="14"/>
      <c r="D157" s="14"/>
      <c r="E157" s="14"/>
      <c r="F157" s="15">
        <f>F158</f>
        <v>7004</v>
      </c>
      <c r="G157" s="28">
        <f t="shared" ref="G157:H157" si="71">G158</f>
        <v>506.8</v>
      </c>
      <c r="H157" s="28">
        <f t="shared" si="71"/>
        <v>7510.8</v>
      </c>
    </row>
    <row r="158" spans="1:8" ht="67.5" outlineLevel="7">
      <c r="A158" s="16" t="s">
        <v>167</v>
      </c>
      <c r="B158" s="17" t="s">
        <v>179</v>
      </c>
      <c r="C158" s="17" t="s">
        <v>17</v>
      </c>
      <c r="D158" s="17" t="s">
        <v>168</v>
      </c>
      <c r="E158" s="17" t="s">
        <v>169</v>
      </c>
      <c r="F158" s="18">
        <v>7004</v>
      </c>
      <c r="G158" s="32">
        <v>506.8</v>
      </c>
      <c r="H158" s="32">
        <f>F158+G158</f>
        <v>7510.8</v>
      </c>
    </row>
    <row r="159" spans="1:8" ht="135" outlineLevel="3">
      <c r="A159" s="26" t="s">
        <v>165</v>
      </c>
      <c r="B159" s="14" t="s">
        <v>180</v>
      </c>
      <c r="C159" s="14"/>
      <c r="D159" s="14"/>
      <c r="E159" s="14"/>
      <c r="F159" s="15">
        <f>SUM(F160:F161)</f>
        <v>526.53</v>
      </c>
      <c r="G159" s="28">
        <f t="shared" ref="G159:H159" si="72">SUM(G160:G161)</f>
        <v>0</v>
      </c>
      <c r="H159" s="28">
        <f t="shared" si="72"/>
        <v>526.53</v>
      </c>
    </row>
    <row r="160" spans="1:8" outlineLevel="7">
      <c r="A160" s="16" t="s">
        <v>32</v>
      </c>
      <c r="B160" s="17" t="s">
        <v>180</v>
      </c>
      <c r="C160" s="17" t="s">
        <v>17</v>
      </c>
      <c r="D160" s="17" t="s">
        <v>168</v>
      </c>
      <c r="E160" s="17" t="s">
        <v>33</v>
      </c>
      <c r="F160" s="18">
        <v>316</v>
      </c>
      <c r="G160" s="32"/>
      <c r="H160" s="32">
        <f t="shared" ref="H160:H161" si="73">F160+G160</f>
        <v>316</v>
      </c>
    </row>
    <row r="161" spans="1:8" ht="22.5" outlineLevel="7">
      <c r="A161" s="16" t="s">
        <v>170</v>
      </c>
      <c r="B161" s="17" t="s">
        <v>180</v>
      </c>
      <c r="C161" s="17" t="s">
        <v>17</v>
      </c>
      <c r="D161" s="17" t="s">
        <v>168</v>
      </c>
      <c r="E161" s="17" t="s">
        <v>171</v>
      </c>
      <c r="F161" s="18">
        <v>210.53</v>
      </c>
      <c r="G161" s="32"/>
      <c r="H161" s="32">
        <f t="shared" si="73"/>
        <v>210.53</v>
      </c>
    </row>
    <row r="162" spans="1:8" ht="135" outlineLevel="3">
      <c r="A162" s="26" t="s">
        <v>165</v>
      </c>
      <c r="B162" s="14" t="s">
        <v>181</v>
      </c>
      <c r="C162" s="14"/>
      <c r="D162" s="14"/>
      <c r="E162" s="14"/>
      <c r="F162" s="15">
        <f>F163</f>
        <v>112.36</v>
      </c>
      <c r="G162" s="28">
        <f t="shared" ref="G162:H162" si="74">G163</f>
        <v>0</v>
      </c>
      <c r="H162" s="28">
        <f t="shared" si="74"/>
        <v>112.36</v>
      </c>
    </row>
    <row r="163" spans="1:8" outlineLevel="7">
      <c r="A163" s="16" t="s">
        <v>32</v>
      </c>
      <c r="B163" s="17" t="s">
        <v>181</v>
      </c>
      <c r="C163" s="17" t="s">
        <v>17</v>
      </c>
      <c r="D163" s="17" t="s">
        <v>168</v>
      </c>
      <c r="E163" s="17" t="s">
        <v>33</v>
      </c>
      <c r="F163" s="18">
        <v>112.36</v>
      </c>
      <c r="G163" s="32"/>
      <c r="H163" s="32">
        <f>F163+G163</f>
        <v>112.36</v>
      </c>
    </row>
    <row r="164" spans="1:8" ht="202.5" outlineLevel="7">
      <c r="A164" s="35" t="s">
        <v>227</v>
      </c>
      <c r="B164" s="14" t="s">
        <v>228</v>
      </c>
      <c r="C164" s="14"/>
      <c r="D164" s="14"/>
      <c r="E164" s="14"/>
      <c r="F164" s="15">
        <f>F165</f>
        <v>0</v>
      </c>
      <c r="G164" s="28">
        <f t="shared" ref="G164" si="75">G165</f>
        <v>290</v>
      </c>
      <c r="H164" s="28">
        <f t="shared" ref="H164" si="76">H165</f>
        <v>290</v>
      </c>
    </row>
    <row r="165" spans="1:8" outlineLevel="7">
      <c r="A165" s="16" t="s">
        <v>32</v>
      </c>
      <c r="B165" s="17" t="s">
        <v>228</v>
      </c>
      <c r="C165" s="17" t="s">
        <v>17</v>
      </c>
      <c r="D165" s="17" t="s">
        <v>168</v>
      </c>
      <c r="E165" s="17" t="s">
        <v>33</v>
      </c>
      <c r="F165" s="18">
        <v>0</v>
      </c>
      <c r="G165" s="32">
        <v>290</v>
      </c>
      <c r="H165" s="32">
        <f>F165+G165</f>
        <v>290</v>
      </c>
    </row>
    <row r="166" spans="1:8" ht="112.5" outlineLevel="2">
      <c r="A166" s="20" t="s">
        <v>182</v>
      </c>
      <c r="B166" s="21" t="s">
        <v>183</v>
      </c>
      <c r="C166" s="21"/>
      <c r="D166" s="21"/>
      <c r="E166" s="21"/>
      <c r="F166" s="22">
        <f>F167+F169+F171</f>
        <v>991.01</v>
      </c>
      <c r="G166" s="29">
        <f t="shared" ref="G166:H166" si="77">G167+G169+G171</f>
        <v>-15.34</v>
      </c>
      <c r="H166" s="29">
        <f t="shared" si="77"/>
        <v>975.67000000000007</v>
      </c>
    </row>
    <row r="167" spans="1:8" ht="135" outlineLevel="3">
      <c r="A167" s="26" t="s">
        <v>184</v>
      </c>
      <c r="B167" s="14" t="s">
        <v>185</v>
      </c>
      <c r="C167" s="14"/>
      <c r="D167" s="14"/>
      <c r="E167" s="14"/>
      <c r="F167" s="15">
        <f>F168</f>
        <v>118.06</v>
      </c>
      <c r="G167" s="28">
        <f t="shared" ref="G167:H167" si="78">G168</f>
        <v>0</v>
      </c>
      <c r="H167" s="28">
        <f t="shared" si="78"/>
        <v>118.06</v>
      </c>
    </row>
    <row r="168" spans="1:8" outlineLevel="7">
      <c r="A168" s="16" t="s">
        <v>32</v>
      </c>
      <c r="B168" s="17" t="s">
        <v>185</v>
      </c>
      <c r="C168" s="17" t="s">
        <v>17</v>
      </c>
      <c r="D168" s="17" t="s">
        <v>186</v>
      </c>
      <c r="E168" s="17" t="s">
        <v>33</v>
      </c>
      <c r="F168" s="18">
        <v>118.06</v>
      </c>
      <c r="G168" s="32"/>
      <c r="H168" s="32">
        <f>F168+G168</f>
        <v>118.06</v>
      </c>
    </row>
    <row r="169" spans="1:8" ht="135" outlineLevel="3">
      <c r="A169" s="26" t="s">
        <v>187</v>
      </c>
      <c r="B169" s="14" t="s">
        <v>188</v>
      </c>
      <c r="C169" s="14"/>
      <c r="D169" s="14"/>
      <c r="E169" s="14"/>
      <c r="F169" s="15">
        <f>F170</f>
        <v>220</v>
      </c>
      <c r="G169" s="28">
        <f t="shared" ref="G169:H169" si="79">G170</f>
        <v>0</v>
      </c>
      <c r="H169" s="28">
        <f t="shared" si="79"/>
        <v>220</v>
      </c>
    </row>
    <row r="170" spans="1:8" outlineLevel="7">
      <c r="A170" s="16" t="s">
        <v>32</v>
      </c>
      <c r="B170" s="17" t="s">
        <v>188</v>
      </c>
      <c r="C170" s="17" t="s">
        <v>17</v>
      </c>
      <c r="D170" s="17" t="s">
        <v>189</v>
      </c>
      <c r="E170" s="17" t="s">
        <v>33</v>
      </c>
      <c r="F170" s="18">
        <v>220</v>
      </c>
      <c r="G170" s="32"/>
      <c r="H170" s="32">
        <f>F170+G170</f>
        <v>220</v>
      </c>
    </row>
    <row r="171" spans="1:8" ht="157.5" outlineLevel="3">
      <c r="A171" s="26" t="s">
        <v>190</v>
      </c>
      <c r="B171" s="14" t="s">
        <v>191</v>
      </c>
      <c r="C171" s="14"/>
      <c r="D171" s="14"/>
      <c r="E171" s="14"/>
      <c r="F171" s="15">
        <f>F172+F173</f>
        <v>652.95000000000005</v>
      </c>
      <c r="G171" s="28">
        <f t="shared" ref="G171:H171" si="80">G172+G173</f>
        <v>-15.34</v>
      </c>
      <c r="H171" s="28">
        <f t="shared" si="80"/>
        <v>637.61</v>
      </c>
    </row>
    <row r="172" spans="1:8" outlineLevel="7">
      <c r="A172" s="16" t="s">
        <v>135</v>
      </c>
      <c r="B172" s="17" t="s">
        <v>191</v>
      </c>
      <c r="C172" s="17" t="s">
        <v>17</v>
      </c>
      <c r="D172" s="17" t="s">
        <v>186</v>
      </c>
      <c r="E172" s="17" t="s">
        <v>137</v>
      </c>
      <c r="F172" s="18">
        <v>501.5</v>
      </c>
      <c r="G172" s="32">
        <v>-11.78</v>
      </c>
      <c r="H172" s="32">
        <f>F172+G172</f>
        <v>489.72</v>
      </c>
    </row>
    <row r="173" spans="1:8" ht="56.25" outlineLevel="7">
      <c r="A173" s="16" t="s">
        <v>138</v>
      </c>
      <c r="B173" s="17" t="s">
        <v>191</v>
      </c>
      <c r="C173" s="17" t="s">
        <v>17</v>
      </c>
      <c r="D173" s="17" t="s">
        <v>186</v>
      </c>
      <c r="E173" s="17" t="s">
        <v>139</v>
      </c>
      <c r="F173" s="18">
        <v>151.44999999999999</v>
      </c>
      <c r="G173" s="32">
        <v>-3.56</v>
      </c>
      <c r="H173" s="32">
        <f>F173+G173</f>
        <v>147.88999999999999</v>
      </c>
    </row>
    <row r="174" spans="1:8" ht="101.25" outlineLevel="2">
      <c r="A174" s="20" t="s">
        <v>192</v>
      </c>
      <c r="B174" s="21" t="s">
        <v>193</v>
      </c>
      <c r="C174" s="21"/>
      <c r="D174" s="21"/>
      <c r="E174" s="21"/>
      <c r="F174" s="22">
        <f>F175+F180+F182+F184+F186+F188+F190+F192+F178+F194</f>
        <v>45846.85</v>
      </c>
      <c r="G174" s="22">
        <f t="shared" ref="G174:H174" si="81">G175+G180+G182+G184+G186+G188+G190+G192+G178+G194</f>
        <v>1571.595</v>
      </c>
      <c r="H174" s="22">
        <f t="shared" si="81"/>
        <v>47418.445</v>
      </c>
    </row>
    <row r="175" spans="1:8" ht="135" outlineLevel="3">
      <c r="A175" s="26" t="s">
        <v>194</v>
      </c>
      <c r="B175" s="14" t="s">
        <v>195</v>
      </c>
      <c r="C175" s="14"/>
      <c r="D175" s="14"/>
      <c r="E175" s="14"/>
      <c r="F175" s="15">
        <f>F176+F177</f>
        <v>34416.9</v>
      </c>
      <c r="G175" s="28">
        <f t="shared" ref="G175:H175" si="82">G176+G177</f>
        <v>2500</v>
      </c>
      <c r="H175" s="28">
        <f t="shared" si="82"/>
        <v>36916.9</v>
      </c>
    </row>
    <row r="176" spans="1:8" outlineLevel="7">
      <c r="A176" s="16" t="s">
        <v>32</v>
      </c>
      <c r="B176" s="17" t="s">
        <v>195</v>
      </c>
      <c r="C176" s="17" t="s">
        <v>17</v>
      </c>
      <c r="D176" s="17" t="s">
        <v>196</v>
      </c>
      <c r="E176" s="17" t="s">
        <v>33</v>
      </c>
      <c r="F176" s="18">
        <v>8416.9</v>
      </c>
      <c r="G176" s="32">
        <v>1000</v>
      </c>
      <c r="H176" s="32">
        <f t="shared" ref="H176:H177" si="83">F176+G176</f>
        <v>9416.9</v>
      </c>
    </row>
    <row r="177" spans="1:8" outlineLevel="7">
      <c r="A177" s="16" t="s">
        <v>34</v>
      </c>
      <c r="B177" s="17" t="s">
        <v>195</v>
      </c>
      <c r="C177" s="17" t="s">
        <v>17</v>
      </c>
      <c r="D177" s="17" t="s">
        <v>196</v>
      </c>
      <c r="E177" s="17" t="s">
        <v>35</v>
      </c>
      <c r="F177" s="18">
        <v>26000</v>
      </c>
      <c r="G177" s="32">
        <v>1500</v>
      </c>
      <c r="H177" s="32">
        <f t="shared" si="83"/>
        <v>27500</v>
      </c>
    </row>
    <row r="178" spans="1:8" ht="123.75" outlineLevel="7">
      <c r="A178" s="26" t="s">
        <v>213</v>
      </c>
      <c r="B178" s="14" t="s">
        <v>214</v>
      </c>
      <c r="C178" s="14"/>
      <c r="D178" s="14"/>
      <c r="E178" s="14"/>
      <c r="F178" s="15">
        <f>F179</f>
        <v>200</v>
      </c>
      <c r="G178" s="28">
        <f t="shared" ref="G178:H178" si="84">G179</f>
        <v>0</v>
      </c>
      <c r="H178" s="28">
        <f t="shared" si="84"/>
        <v>200</v>
      </c>
    </row>
    <row r="179" spans="1:8" outlineLevel="7">
      <c r="A179" s="16" t="s">
        <v>32</v>
      </c>
      <c r="B179" s="17" t="s">
        <v>214</v>
      </c>
      <c r="C179" s="17" t="s">
        <v>17</v>
      </c>
      <c r="D179" s="17" t="s">
        <v>196</v>
      </c>
      <c r="E179" s="17" t="s">
        <v>33</v>
      </c>
      <c r="F179" s="18">
        <v>200</v>
      </c>
      <c r="G179" s="32"/>
      <c r="H179" s="32">
        <f>F179+G179</f>
        <v>200</v>
      </c>
    </row>
    <row r="180" spans="1:8" ht="135" outlineLevel="3">
      <c r="A180" s="26" t="s">
        <v>197</v>
      </c>
      <c r="B180" s="14" t="s">
        <v>198</v>
      </c>
      <c r="C180" s="14"/>
      <c r="D180" s="14"/>
      <c r="E180" s="14"/>
      <c r="F180" s="15">
        <f>F181</f>
        <v>500</v>
      </c>
      <c r="G180" s="28">
        <f t="shared" ref="G180:H180" si="85">G181</f>
        <v>-100</v>
      </c>
      <c r="H180" s="28">
        <f t="shared" si="85"/>
        <v>400</v>
      </c>
    </row>
    <row r="181" spans="1:8" outlineLevel="7">
      <c r="A181" s="16" t="s">
        <v>32</v>
      </c>
      <c r="B181" s="17" t="s">
        <v>198</v>
      </c>
      <c r="C181" s="17" t="s">
        <v>17</v>
      </c>
      <c r="D181" s="17" t="s">
        <v>196</v>
      </c>
      <c r="E181" s="17" t="s">
        <v>33</v>
      </c>
      <c r="F181" s="18">
        <v>500</v>
      </c>
      <c r="G181" s="32">
        <v>-100</v>
      </c>
      <c r="H181" s="32">
        <f>F181+G181</f>
        <v>400</v>
      </c>
    </row>
    <row r="182" spans="1:8" ht="135" outlineLevel="3">
      <c r="A182" s="26" t="s">
        <v>199</v>
      </c>
      <c r="B182" s="14" t="s">
        <v>200</v>
      </c>
      <c r="C182" s="14"/>
      <c r="D182" s="14"/>
      <c r="E182" s="14"/>
      <c r="F182" s="15">
        <f>F183</f>
        <v>3760.85</v>
      </c>
      <c r="G182" s="28">
        <f t="shared" ref="G182:H182" si="86">G183</f>
        <v>-952.375</v>
      </c>
      <c r="H182" s="28">
        <f t="shared" si="86"/>
        <v>2808.4749999999999</v>
      </c>
    </row>
    <row r="183" spans="1:8" outlineLevel="7">
      <c r="A183" s="16" t="s">
        <v>32</v>
      </c>
      <c r="B183" s="17" t="s">
        <v>200</v>
      </c>
      <c r="C183" s="17" t="s">
        <v>17</v>
      </c>
      <c r="D183" s="17" t="s">
        <v>196</v>
      </c>
      <c r="E183" s="17" t="s">
        <v>33</v>
      </c>
      <c r="F183" s="18">
        <v>3760.85</v>
      </c>
      <c r="G183" s="32">
        <f>-940+(-12.375)</f>
        <v>-952.375</v>
      </c>
      <c r="H183" s="32">
        <f>F183+G183</f>
        <v>2808.4749999999999</v>
      </c>
    </row>
    <row r="184" spans="1:8" ht="135" outlineLevel="3">
      <c r="A184" s="26" t="s">
        <v>201</v>
      </c>
      <c r="B184" s="14" t="s">
        <v>202</v>
      </c>
      <c r="C184" s="14"/>
      <c r="D184" s="14"/>
      <c r="E184" s="14"/>
      <c r="F184" s="15">
        <f>F185</f>
        <v>300</v>
      </c>
      <c r="G184" s="28">
        <f t="shared" ref="G184:H184" si="87">G185</f>
        <v>0</v>
      </c>
      <c r="H184" s="28">
        <f t="shared" si="87"/>
        <v>300</v>
      </c>
    </row>
    <row r="185" spans="1:8" outlineLevel="7">
      <c r="A185" s="16" t="s">
        <v>32</v>
      </c>
      <c r="B185" s="17" t="s">
        <v>202</v>
      </c>
      <c r="C185" s="17" t="s">
        <v>17</v>
      </c>
      <c r="D185" s="17" t="s">
        <v>196</v>
      </c>
      <c r="E185" s="17" t="s">
        <v>33</v>
      </c>
      <c r="F185" s="18">
        <v>300</v>
      </c>
      <c r="G185" s="32"/>
      <c r="H185" s="32">
        <f>F185+G185</f>
        <v>300</v>
      </c>
    </row>
    <row r="186" spans="1:8" ht="135" outlineLevel="3">
      <c r="A186" s="26" t="s">
        <v>203</v>
      </c>
      <c r="B186" s="14" t="s">
        <v>204</v>
      </c>
      <c r="C186" s="14"/>
      <c r="D186" s="14"/>
      <c r="E186" s="14"/>
      <c r="F186" s="15">
        <f>F187</f>
        <v>87.6</v>
      </c>
      <c r="G186" s="28">
        <f t="shared" ref="G186:H186" si="88">G187</f>
        <v>-18.53</v>
      </c>
      <c r="H186" s="28">
        <f t="shared" si="88"/>
        <v>69.069999999999993</v>
      </c>
    </row>
    <row r="187" spans="1:8" outlineLevel="7">
      <c r="A187" s="16" t="s">
        <v>32</v>
      </c>
      <c r="B187" s="17" t="s">
        <v>204</v>
      </c>
      <c r="C187" s="17" t="s">
        <v>17</v>
      </c>
      <c r="D187" s="17" t="s">
        <v>196</v>
      </c>
      <c r="E187" s="17" t="s">
        <v>33</v>
      </c>
      <c r="F187" s="18">
        <v>87.6</v>
      </c>
      <c r="G187" s="32">
        <v>-18.53</v>
      </c>
      <c r="H187" s="32">
        <f>F187+G187</f>
        <v>69.069999999999993</v>
      </c>
    </row>
    <row r="188" spans="1:8" ht="135" outlineLevel="3">
      <c r="A188" s="26" t="s">
        <v>194</v>
      </c>
      <c r="B188" s="14" t="s">
        <v>205</v>
      </c>
      <c r="C188" s="14"/>
      <c r="D188" s="14"/>
      <c r="E188" s="14"/>
      <c r="F188" s="15">
        <f>F189</f>
        <v>128.5</v>
      </c>
      <c r="G188" s="28">
        <f t="shared" ref="G188:H188" si="89">G189</f>
        <v>30</v>
      </c>
      <c r="H188" s="28">
        <f t="shared" si="89"/>
        <v>158.5</v>
      </c>
    </row>
    <row r="189" spans="1:8" outlineLevel="7">
      <c r="A189" s="16" t="s">
        <v>32</v>
      </c>
      <c r="B189" s="17" t="s">
        <v>205</v>
      </c>
      <c r="C189" s="17" t="s">
        <v>17</v>
      </c>
      <c r="D189" s="17" t="s">
        <v>196</v>
      </c>
      <c r="E189" s="17" t="s">
        <v>33</v>
      </c>
      <c r="F189" s="18">
        <v>128.5</v>
      </c>
      <c r="G189" s="32">
        <v>30</v>
      </c>
      <c r="H189" s="32">
        <f>F189+G189</f>
        <v>158.5</v>
      </c>
    </row>
    <row r="190" spans="1:8" ht="135" outlineLevel="3">
      <c r="A190" s="26" t="s">
        <v>206</v>
      </c>
      <c r="B190" s="14" t="s">
        <v>207</v>
      </c>
      <c r="C190" s="14"/>
      <c r="D190" s="14"/>
      <c r="E190" s="14"/>
      <c r="F190" s="15">
        <f>F191</f>
        <v>5400</v>
      </c>
      <c r="G190" s="28">
        <f t="shared" ref="G190:H190" si="90">G191</f>
        <v>0</v>
      </c>
      <c r="H190" s="28">
        <f t="shared" si="90"/>
        <v>5400</v>
      </c>
    </row>
    <row r="191" spans="1:8" outlineLevel="7">
      <c r="A191" s="16" t="s">
        <v>32</v>
      </c>
      <c r="B191" s="17" t="s">
        <v>207</v>
      </c>
      <c r="C191" s="17" t="s">
        <v>17</v>
      </c>
      <c r="D191" s="17" t="s">
        <v>196</v>
      </c>
      <c r="E191" s="17" t="s">
        <v>33</v>
      </c>
      <c r="F191" s="18">
        <v>5400</v>
      </c>
      <c r="G191" s="32"/>
      <c r="H191" s="32">
        <f>F191+G191</f>
        <v>5400</v>
      </c>
    </row>
    <row r="192" spans="1:8" ht="135" outlineLevel="3">
      <c r="A192" s="26" t="s">
        <v>199</v>
      </c>
      <c r="B192" s="14" t="s">
        <v>208</v>
      </c>
      <c r="C192" s="14"/>
      <c r="D192" s="14"/>
      <c r="E192" s="14"/>
      <c r="F192" s="15">
        <f>F193</f>
        <v>1053</v>
      </c>
      <c r="G192" s="28">
        <f t="shared" ref="G192:H192" si="91">G193</f>
        <v>0</v>
      </c>
      <c r="H192" s="28">
        <f t="shared" si="91"/>
        <v>1053</v>
      </c>
    </row>
    <row r="193" spans="1:8" outlineLevel="7">
      <c r="A193" s="16" t="s">
        <v>32</v>
      </c>
      <c r="B193" s="17" t="s">
        <v>208</v>
      </c>
      <c r="C193" s="17" t="s">
        <v>17</v>
      </c>
      <c r="D193" s="17" t="s">
        <v>196</v>
      </c>
      <c r="E193" s="17" t="s">
        <v>33</v>
      </c>
      <c r="F193" s="18">
        <v>1053</v>
      </c>
      <c r="G193" s="32"/>
      <c r="H193" s="32">
        <f>F193+G193</f>
        <v>1053</v>
      </c>
    </row>
    <row r="194" spans="1:8" ht="146.25" outlineLevel="7">
      <c r="A194" s="35" t="s">
        <v>229</v>
      </c>
      <c r="B194" s="14" t="s">
        <v>230</v>
      </c>
      <c r="C194" s="14"/>
      <c r="D194" s="14"/>
      <c r="E194" s="14"/>
      <c r="F194" s="15">
        <f>F195</f>
        <v>0</v>
      </c>
      <c r="G194" s="28">
        <f t="shared" ref="G194" si="92">G195</f>
        <v>112.5</v>
      </c>
      <c r="H194" s="28">
        <f t="shared" ref="H194" si="93">H195</f>
        <v>112.5</v>
      </c>
    </row>
    <row r="195" spans="1:8" outlineLevel="7">
      <c r="A195" s="16" t="s">
        <v>32</v>
      </c>
      <c r="B195" s="36" t="s">
        <v>230</v>
      </c>
      <c r="C195" s="17" t="s">
        <v>17</v>
      </c>
      <c r="D195" s="17" t="s">
        <v>196</v>
      </c>
      <c r="E195" s="17" t="s">
        <v>33</v>
      </c>
      <c r="F195" s="18">
        <v>0</v>
      </c>
      <c r="G195" s="32">
        <v>112.5</v>
      </c>
      <c r="H195" s="32">
        <f>F195+G195</f>
        <v>112.5</v>
      </c>
    </row>
    <row r="196" spans="1:8" ht="90" outlineLevel="2">
      <c r="A196" s="20" t="s">
        <v>209</v>
      </c>
      <c r="B196" s="21" t="s">
        <v>210</v>
      </c>
      <c r="C196" s="21"/>
      <c r="D196" s="21"/>
      <c r="E196" s="21"/>
      <c r="F196" s="22">
        <f>F197</f>
        <v>20</v>
      </c>
      <c r="G196" s="29">
        <f t="shared" ref="G196:H197" si="94">G197</f>
        <v>0</v>
      </c>
      <c r="H196" s="29">
        <f t="shared" si="94"/>
        <v>20</v>
      </c>
    </row>
    <row r="197" spans="1:8" ht="168.75" outlineLevel="3">
      <c r="A197" s="26" t="s">
        <v>211</v>
      </c>
      <c r="B197" s="14" t="s">
        <v>212</v>
      </c>
      <c r="C197" s="14"/>
      <c r="D197" s="14"/>
      <c r="E197" s="14"/>
      <c r="F197" s="15">
        <f>F198</f>
        <v>20</v>
      </c>
      <c r="G197" s="28">
        <f t="shared" si="94"/>
        <v>0</v>
      </c>
      <c r="H197" s="28">
        <f t="shared" si="94"/>
        <v>20</v>
      </c>
    </row>
    <row r="198" spans="1:8" outlineLevel="7">
      <c r="A198" s="16" t="s">
        <v>32</v>
      </c>
      <c r="B198" s="17" t="s">
        <v>212</v>
      </c>
      <c r="C198" s="17" t="s">
        <v>17</v>
      </c>
      <c r="D198" s="17" t="s">
        <v>117</v>
      </c>
      <c r="E198" s="17" t="s">
        <v>33</v>
      </c>
      <c r="F198" s="18">
        <v>20</v>
      </c>
      <c r="G198" s="32"/>
      <c r="H198" s="32">
        <f>F198+G198</f>
        <v>20</v>
      </c>
    </row>
  </sheetData>
  <mergeCells count="9">
    <mergeCell ref="A8:F8"/>
    <mergeCell ref="A9:F9"/>
    <mergeCell ref="A1:F1"/>
    <mergeCell ref="A6:G6"/>
    <mergeCell ref="G2:H2"/>
    <mergeCell ref="A3:H3"/>
    <mergeCell ref="A4:H4"/>
    <mergeCell ref="A5:H5"/>
    <mergeCell ref="A7:H7"/>
  </mergeCells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rep:2.53.0.66</dc:description>
  <cp:lastModifiedBy>Владелец</cp:lastModifiedBy>
  <cp:lastPrinted>2021-12-09T14:44:22Z</cp:lastPrinted>
  <dcterms:created xsi:type="dcterms:W3CDTF">2021-05-20T09:14:38Z</dcterms:created>
  <dcterms:modified xsi:type="dcterms:W3CDTF">2021-12-27T12:48:48Z</dcterms:modified>
</cp:coreProperties>
</file>