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'Бюджет'!$A$19:$G$20</definedName>
  </definedNames>
  <calcPr fullCalcOnLoad="1"/>
</workbook>
</file>

<file path=xl/sharedStrings.xml><?xml version="1.0" encoding="utf-8"?>
<sst xmlns="http://schemas.openxmlformats.org/spreadsheetml/2006/main" count="648" uniqueCount="234">
  <si>
    <t>тыс. руб.</t>
  </si>
  <si>
    <t>Наименование кода</t>
  </si>
  <si>
    <t>КЦСР</t>
  </si>
  <si>
    <t>КВСР</t>
  </si>
  <si>
    <t>КФСР</t>
  </si>
  <si>
    <t>КВР</t>
  </si>
  <si>
    <t>Итого</t>
  </si>
  <si>
    <t>Непрограммные расходы органов местного самоуправления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</si>
  <si>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</si>
  <si>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</si>
  <si>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</si>
  <si>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</si>
  <si>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</si>
  <si>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</si>
  <si>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604</t>
  </si>
  <si>
    <t>0104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</si>
  <si>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</si>
  <si>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</si>
  <si>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</si>
  <si>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</si>
  <si>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</si>
  <si>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</si>
  <si>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</si>
  <si>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</si>
  <si>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</si>
  <si>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</si>
  <si>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</si>
  <si>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</si>
  <si>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</si>
  <si>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</si>
  <si>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</si>
  <si>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</si>
  <si>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</si>
  <si>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</si>
  <si>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</si>
  <si>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</si>
  <si>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</si>
  <si>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</si>
  <si>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</si>
  <si>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</si>
  <si>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0113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</si>
  <si>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</si>
  <si>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</si>
  <si>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</si>
  <si>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</si>
  <si>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</si>
  <si>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</si>
  <si>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</si>
  <si>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</si>
  <si>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</si>
  <si>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</si>
  <si>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</si>
  <si>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</si>
  <si>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</si>
  <si>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</si>
  <si>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</si>
  <si>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</si>
  <si>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0111</t>
  </si>
  <si>
    <t>870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</si>
  <si>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</si>
  <si>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</si>
  <si>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</si>
  <si>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853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</si>
  <si>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</si>
  <si>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</si>
  <si>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</si>
  <si>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</si>
  <si>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</si>
  <si>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</si>
  <si>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</si>
  <si>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</si>
  <si>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</si>
  <si>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</si>
  <si>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городских поселений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</si>
  <si>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</si>
  <si>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</si>
  <si>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</si>
  <si>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</si>
  <si>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</si>
  <si>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</si>
  <si>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0412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</si>
  <si>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</si>
  <si>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0405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</si>
  <si>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</si>
  <si>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</si>
  <si>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</si>
  <si>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</si>
  <si>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</si>
  <si>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</si>
  <si>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0409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</si>
  <si>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</si>
  <si>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</si>
  <si>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</si>
  <si>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</si>
  <si>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</si>
  <si>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</si>
  <si>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</si>
  <si>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</si>
  <si>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</si>
  <si>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</si>
  <si>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0501</t>
  </si>
  <si>
    <t>0502</t>
  </si>
  <si>
    <t>0503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</si>
  <si>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</si>
  <si>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</si>
  <si>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</si>
  <si>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</si>
  <si>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</si>
  <si>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</si>
  <si>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</si>
  <si>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</si>
  <si>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</si>
  <si>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</si>
  <si>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</si>
  <si>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</si>
  <si>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1102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</si>
  <si>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</si>
  <si>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</si>
  <si>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</si>
  <si>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</si>
  <si>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0604</t>
  </si>
  <si>
    <t>Содействие созданию условий для развития сельского хозяйства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</si>
  <si>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</si>
  <si>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</si>
  <si>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</si>
  <si>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</si>
  <si>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</si>
  <si>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</si>
  <si>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</si>
  <si>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</si>
  <si>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</si>
  <si>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</si>
  <si>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</si>
  <si>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</si>
  <si>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Подпрограмма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</si>
  <si>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</si>
  <si>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</si>
  <si>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</si>
  <si>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</si>
  <si>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</si>
  <si>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</si>
  <si>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</si>
  <si>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 xml:space="preserve">  Приложение №11.1</t>
  </si>
  <si>
    <t>Мероприятия по организации технического надзора за выполнением работ по капитальному ремонту и ремонту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</si>
  <si>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</si>
  <si>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</si>
  <si>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</si>
  <si>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0106</t>
  </si>
  <si>
    <t>Субсидии бюджетным учреждениям на иные цели</t>
  </si>
  <si>
    <t>612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</si>
  <si>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</si>
  <si>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1003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</si>
  <si>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</si>
  <si>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</si>
  <si>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</si>
  <si>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Реализация мероприятий по борьбе с борщевиком Сосновского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</si>
  <si>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</si>
  <si>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322</t>
  </si>
  <si>
    <t>6180015070</t>
  </si>
  <si>
    <t>Диспанцеризация муниципальных и немуниципальных служащих и добровольное медицинское страхование в рамках непрограммных расходов ОМСУ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</si>
  <si>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населенных пунктах Ленинградской области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</si>
  <si>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 xml:space="preserve">  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2020 год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</si>
  <si>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</si>
  <si>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8110000000</t>
  </si>
  <si>
    <t>8110015170</t>
  </si>
  <si>
    <t>8110015180</t>
  </si>
  <si>
    <t>8110015510</t>
  </si>
  <si>
    <t>8110015520</t>
  </si>
  <si>
    <t>8120000000</t>
  </si>
  <si>
    <t>8120015090</t>
  </si>
  <si>
    <t>8120015100</t>
  </si>
  <si>
    <t>8130000000</t>
  </si>
  <si>
    <t>8130015390</t>
  </si>
  <si>
    <t>8130015540</t>
  </si>
  <si>
    <t>8130015611</t>
  </si>
  <si>
    <t>81300S0140</t>
  </si>
  <si>
    <t>8130016180</t>
  </si>
  <si>
    <t>8130016210</t>
  </si>
  <si>
    <t>8130016340</t>
  </si>
  <si>
    <t>81300S4660</t>
  </si>
  <si>
    <t>81300S4770</t>
  </si>
  <si>
    <t>8140000000</t>
  </si>
  <si>
    <t>8140012900</t>
  </si>
  <si>
    <t>8140015200</t>
  </si>
  <si>
    <t>8140015210</t>
  </si>
  <si>
    <t>8140015220</t>
  </si>
  <si>
    <t>8140018550</t>
  </si>
  <si>
    <t>81400S0200</t>
  </si>
  <si>
    <t>8140016340</t>
  </si>
  <si>
    <t>8140016400</t>
  </si>
  <si>
    <t>8150000000</t>
  </si>
  <si>
    <t>8150012500</t>
  </si>
  <si>
    <t>8150012600</t>
  </si>
  <si>
    <t>8150015630</t>
  </si>
  <si>
    <t>81500S0360</t>
  </si>
  <si>
    <t>8160000000</t>
  </si>
  <si>
    <t>8160015230</t>
  </si>
  <si>
    <t>8160015340</t>
  </si>
  <si>
    <t>8160018310</t>
  </si>
  <si>
    <t>8170000000</t>
  </si>
  <si>
    <t>8170015380</t>
  </si>
  <si>
    <t>8170015410</t>
  </si>
  <si>
    <t>8170015420</t>
  </si>
  <si>
    <t>8170015530</t>
  </si>
  <si>
    <t>81700S4310</t>
  </si>
  <si>
    <t>8170015613</t>
  </si>
  <si>
    <t>8170016340</t>
  </si>
  <si>
    <t>8170016180</t>
  </si>
  <si>
    <t>Подпрограмма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</si>
  <si>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818000000</t>
  </si>
  <si>
    <t>8180019282</t>
  </si>
  <si>
    <t>8130015610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</si>
  <si>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</si>
  <si>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8150072020</t>
  </si>
  <si>
    <t>81500S0361</t>
  </si>
  <si>
    <t>81500S0363</t>
  </si>
  <si>
    <t>81400S0750</t>
  </si>
  <si>
    <t>81400L0750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</si>
  <si>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</si>
  <si>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8170072020</t>
  </si>
  <si>
    <t>Организация и проведение мероприятий по формированию у участников дорожного движения стереотипов законопослушного поведения и других оперативно- профилактических мероприятий в рамках подпрограммы "Формирование законопослушного поведения участников дорожного движения"  муниципальной программы "Социально-экономическое развитие Вырицкого городского поселения Гатчинского муниципального района"</t>
  </si>
  <si>
    <t>Ассигнования 2020 год</t>
  </si>
  <si>
    <t>Изменения в бюджет 2020 г</t>
  </si>
  <si>
    <t>Бюджет с изменениями 2020 год</t>
  </si>
  <si>
    <t>6180071340</t>
  </si>
  <si>
    <t>Исполнение судебных актов Российской Федерации и мировых соглашений по возмещению причиненного вреда</t>
  </si>
  <si>
    <t>831</t>
  </si>
  <si>
    <t>Мероприятия по расселению граждан из аварийных домов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</si>
  <si>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412</t>
  </si>
  <si>
    <t>81700S4840</t>
  </si>
  <si>
    <t>81500S4840</t>
  </si>
  <si>
    <t>814F367483</t>
  </si>
  <si>
    <t>№63  от  27.03.2020 года</t>
  </si>
  <si>
    <t>814F36748S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</si>
</sst>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right" vertical="center" wrapText="1"/>
      <protection/>
    </xf>
    <xf numFmtId="173" fontId="5" fillId="35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5" fillId="6" borderId="10" xfId="0" applyNumberFormat="1" applyFont="1" applyFill="1" applyBorder="1" applyAlignment="1" applyProtection="1">
      <alignment horizontal="left" vertical="center" wrapText="1"/>
      <protection/>
    </xf>
    <xf numFmtId="49" fontId="5" fillId="6" borderId="10" xfId="0" applyNumberFormat="1" applyFont="1" applyFill="1" applyBorder="1" applyAlignment="1" applyProtection="1">
      <alignment horizontal="center" vertical="center" wrapText="1"/>
      <protection/>
    </xf>
    <xf numFmtId="0" fontId="0" fillId="6" borderId="10" xfId="0" applyFill="1" applyBorder="1" applyAlignment="1">
      <alignment/>
    </xf>
    <xf numFmtId="2" fontId="7" fillId="6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6"/>
  <sheetViews>
    <sheetView showGridLines="0" tabSelected="1" zoomScalePageLayoutView="0" workbookViewId="0" topLeftCell="A19">
      <selection activeCell="C15" sqref="C15"/>
    </sheetView>
  </sheetViews>
  <sheetFormatPr defaultColWidth="9.140625" defaultRowHeight="12.75" customHeight="1" outlineLevelRow="7"/>
  <cols>
    <col min="1" max="1" width="30.7109375" style="0" customWidth="1"/>
    <col min="2" max="2" width="20.7109375" style="0" customWidth="1"/>
    <col min="3" max="5" width="10.28125" style="0" customWidth="1"/>
    <col min="6" max="6" width="19.421875" style="0" customWidth="1"/>
    <col min="7" max="9" width="9.140625" style="0" customWidth="1"/>
  </cols>
  <sheetData>
    <row r="1" spans="1:9" ht="12.75">
      <c r="A1" s="52"/>
      <c r="B1" s="52"/>
      <c r="C1" s="52"/>
      <c r="D1" s="52"/>
      <c r="E1" s="52"/>
      <c r="F1" s="52"/>
      <c r="G1" s="1"/>
      <c r="H1" s="1"/>
      <c r="I1" s="1"/>
    </row>
    <row r="2" spans="1:9" ht="12.75">
      <c r="A2" s="2"/>
      <c r="B2" s="1"/>
      <c r="C2" s="1"/>
      <c r="D2" s="1"/>
      <c r="E2" s="1"/>
      <c r="F2" s="37" t="s">
        <v>142</v>
      </c>
      <c r="G2" s="1"/>
      <c r="H2" s="1"/>
      <c r="I2" s="1"/>
    </row>
    <row r="3" spans="1:9" ht="14.25">
      <c r="A3" s="54" t="s">
        <v>140</v>
      </c>
      <c r="B3" s="54"/>
      <c r="C3" s="54"/>
      <c r="D3" s="54"/>
      <c r="E3" s="54"/>
      <c r="F3" s="54"/>
      <c r="G3" s="37"/>
      <c r="H3" s="3"/>
      <c r="I3" s="3"/>
    </row>
    <row r="4" spans="1:9" ht="14.25">
      <c r="A4" s="54" t="s">
        <v>141</v>
      </c>
      <c r="B4" s="53"/>
      <c r="C4" s="53"/>
      <c r="D4" s="53"/>
      <c r="E4" s="53"/>
      <c r="F4" s="53"/>
      <c r="G4" s="38"/>
      <c r="H4" s="3"/>
      <c r="I4" s="3"/>
    </row>
    <row r="5" spans="1:9" ht="12.75">
      <c r="A5" s="52" t="s">
        <v>232</v>
      </c>
      <c r="B5" s="53"/>
      <c r="C5" s="53"/>
      <c r="D5" s="53"/>
      <c r="E5" s="53"/>
      <c r="F5" s="53"/>
      <c r="G5" s="38"/>
      <c r="H5" s="1"/>
      <c r="I5" s="1"/>
    </row>
    <row r="6" spans="1:9" ht="12.75">
      <c r="A6" s="54"/>
      <c r="B6" s="53"/>
      <c r="C6" s="53"/>
      <c r="D6" s="53"/>
      <c r="E6" s="53"/>
      <c r="F6" s="53"/>
      <c r="G6" s="53"/>
      <c r="H6" s="4"/>
      <c r="I6" s="4"/>
    </row>
    <row r="7" spans="1:7" ht="37.5" customHeight="1">
      <c r="A7" s="55" t="s">
        <v>161</v>
      </c>
      <c r="B7" s="56"/>
      <c r="C7" s="56"/>
      <c r="D7" s="56"/>
      <c r="E7" s="56"/>
      <c r="F7" s="56"/>
      <c r="G7" s="38"/>
    </row>
    <row r="8" spans="1:6" ht="12.75">
      <c r="A8" s="57"/>
      <c r="B8" s="58"/>
      <c r="C8" s="58"/>
      <c r="D8" s="58"/>
      <c r="E8" s="58"/>
      <c r="F8" s="58"/>
    </row>
    <row r="9" spans="1:6" ht="12.75">
      <c r="A9" s="57"/>
      <c r="B9" s="58"/>
      <c r="C9" s="58"/>
      <c r="D9" s="58"/>
      <c r="E9" s="58"/>
      <c r="F9" s="58"/>
    </row>
    <row r="10" spans="1:9" ht="12.75">
      <c r="A10" s="5" t="s">
        <v>0</v>
      </c>
      <c r="B10" s="5"/>
      <c r="C10" s="5"/>
      <c r="D10" s="5"/>
      <c r="E10" s="5"/>
      <c r="F10" s="5"/>
      <c r="G10" s="5"/>
      <c r="H10" s="1"/>
      <c r="I10" s="1"/>
    </row>
    <row r="11" spans="1:8" ht="42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221</v>
      </c>
      <c r="G11" s="6" t="s">
        <v>222</v>
      </c>
      <c r="H11" s="6" t="s">
        <v>223</v>
      </c>
    </row>
    <row r="12" spans="1:8" ht="12.75">
      <c r="A12" s="7" t="s">
        <v>6</v>
      </c>
      <c r="B12" s="8"/>
      <c r="C12" s="8"/>
      <c r="D12" s="8"/>
      <c r="E12" s="8"/>
      <c r="F12" s="9">
        <f>F13+F66</f>
        <v>183596.55</v>
      </c>
      <c r="G12" s="50">
        <f>G13+G66</f>
        <v>22195.087</v>
      </c>
      <c r="H12" s="50">
        <f>H13+H66</f>
        <v>205791.637</v>
      </c>
    </row>
    <row r="13" spans="1:8" ht="22.5">
      <c r="A13" s="17" t="s">
        <v>7</v>
      </c>
      <c r="B13" s="18" t="s">
        <v>8</v>
      </c>
      <c r="C13" s="18"/>
      <c r="D13" s="18"/>
      <c r="E13" s="18"/>
      <c r="F13" s="19">
        <f>F14+F21+F35</f>
        <v>30025.72</v>
      </c>
      <c r="G13" s="51">
        <f>G14+G21+G35</f>
        <v>7.04</v>
      </c>
      <c r="H13" s="51">
        <f>H14+H21+H35</f>
        <v>30032.760000000002</v>
      </c>
    </row>
    <row r="14" spans="1:8" ht="33.75" outlineLevel="1">
      <c r="A14" s="10" t="s">
        <v>9</v>
      </c>
      <c r="B14" s="11" t="s">
        <v>10</v>
      </c>
      <c r="C14" s="11"/>
      <c r="D14" s="11"/>
      <c r="E14" s="11"/>
      <c r="F14" s="12">
        <f>F15+F18</f>
        <v>15627.59</v>
      </c>
      <c r="G14" s="29">
        <f>G15+G18</f>
        <v>0</v>
      </c>
      <c r="H14" s="29">
        <f>H15+H18</f>
        <v>15627.59</v>
      </c>
    </row>
    <row r="15" spans="1:8" ht="56.25" outlineLevel="2">
      <c r="A15" s="10" t="s">
        <v>11</v>
      </c>
      <c r="B15" s="11" t="s">
        <v>12</v>
      </c>
      <c r="C15" s="11"/>
      <c r="D15" s="11"/>
      <c r="E15" s="11"/>
      <c r="F15" s="12">
        <f>F16+F17</f>
        <v>14022.25</v>
      </c>
      <c r="G15" s="29">
        <f>G16+G17</f>
        <v>0</v>
      </c>
      <c r="H15" s="29">
        <f>H16+H17</f>
        <v>14022.25</v>
      </c>
    </row>
    <row r="16" spans="1:8" ht="22.5" outlineLevel="7">
      <c r="A16" s="13" t="s">
        <v>13</v>
      </c>
      <c r="B16" s="14" t="s">
        <v>12</v>
      </c>
      <c r="C16" s="14" t="s">
        <v>14</v>
      </c>
      <c r="D16" s="14" t="s">
        <v>15</v>
      </c>
      <c r="E16" s="14" t="s">
        <v>16</v>
      </c>
      <c r="F16" s="15">
        <f>10504.5+271.1</f>
        <v>10775.6</v>
      </c>
      <c r="G16" s="48"/>
      <c r="H16" s="49">
        <f>F16+G16</f>
        <v>10775.6</v>
      </c>
    </row>
    <row r="17" spans="1:8" ht="67.5" outlineLevel="7">
      <c r="A17" s="13" t="s">
        <v>17</v>
      </c>
      <c r="B17" s="14" t="s">
        <v>12</v>
      </c>
      <c r="C17" s="14" t="s">
        <v>14</v>
      </c>
      <c r="D17" s="14" t="s">
        <v>15</v>
      </c>
      <c r="E17" s="14" t="s">
        <v>18</v>
      </c>
      <c r="F17" s="15">
        <f>3164.81+81.84</f>
        <v>3246.65</v>
      </c>
      <c r="G17" s="48"/>
      <c r="H17" s="49">
        <f>F17+G17</f>
        <v>3246.65</v>
      </c>
    </row>
    <row r="18" spans="1:8" ht="45" outlineLevel="2">
      <c r="A18" s="10" t="s">
        <v>19</v>
      </c>
      <c r="B18" s="11" t="s">
        <v>20</v>
      </c>
      <c r="C18" s="11"/>
      <c r="D18" s="11"/>
      <c r="E18" s="11"/>
      <c r="F18" s="12">
        <f>FIO+F20</f>
        <v>1605.34</v>
      </c>
      <c r="G18" s="12">
        <f>G19+G20</f>
        <v>0</v>
      </c>
      <c r="H18" s="12">
        <f>FIO+H20</f>
        <v>1605.34</v>
      </c>
    </row>
    <row r="19" spans="1:8" ht="22.5" outlineLevel="7">
      <c r="A19" s="13" t="s">
        <v>13</v>
      </c>
      <c r="B19" s="14" t="s">
        <v>20</v>
      </c>
      <c r="C19" s="14" t="s">
        <v>14</v>
      </c>
      <c r="D19" s="14" t="s">
        <v>15</v>
      </c>
      <c r="E19" s="14" t="s">
        <v>16</v>
      </c>
      <c r="F19" s="15">
        <f>1225.3+10</f>
        <v>1235.3</v>
      </c>
      <c r="G19" s="48"/>
      <c r="H19" s="49">
        <f>F19+G19</f>
        <v>1235.3</v>
      </c>
    </row>
    <row r="20" spans="1:8" ht="67.5" outlineLevel="7">
      <c r="A20" s="13" t="s">
        <v>17</v>
      </c>
      <c r="B20" s="14" t="s">
        <v>20</v>
      </c>
      <c r="C20" s="14" t="s">
        <v>14</v>
      </c>
      <c r="D20" s="14" t="s">
        <v>15</v>
      </c>
      <c r="E20" s="14" t="s">
        <v>18</v>
      </c>
      <c r="F20" s="15">
        <v>370.04</v>
      </c>
      <c r="G20" s="48"/>
      <c r="H20" s="49">
        <f>F20+G20</f>
        <v>370.04</v>
      </c>
    </row>
    <row r="21" spans="1:8" ht="22.5" outlineLevel="1">
      <c r="A21" s="10" t="s">
        <v>21</v>
      </c>
      <c r="B21" s="11" t="s">
        <v>22</v>
      </c>
      <c r="C21" s="11"/>
      <c r="D21" s="11"/>
      <c r="E21" s="11"/>
      <c r="F21" s="12">
        <f>F24+F22+F33</f>
        <v>8144.450000000001</v>
      </c>
      <c r="G21" s="12">
        <f>G24+G22+G33</f>
        <v>7.04</v>
      </c>
      <c r="H21" s="12">
        <f>H24+H22+H33</f>
        <v>8151.490000000001</v>
      </c>
    </row>
    <row r="22" spans="1:8" ht="45" outlineLevel="1">
      <c r="A22" s="34" t="s">
        <v>129</v>
      </c>
      <c r="B22" s="28" t="s">
        <v>131</v>
      </c>
      <c r="C22" s="28"/>
      <c r="D22" s="28"/>
      <c r="E22" s="28"/>
      <c r="F22" s="35">
        <f>F23</f>
        <v>100</v>
      </c>
      <c r="G22" s="35">
        <f>G23</f>
        <v>0</v>
      </c>
      <c r="H22" s="35">
        <f>H23</f>
        <v>100</v>
      </c>
    </row>
    <row r="23" spans="1:8" ht="67.5" outlineLevel="1">
      <c r="A23" s="30" t="s">
        <v>132</v>
      </c>
      <c r="B23" s="31" t="s">
        <v>131</v>
      </c>
      <c r="C23" s="31" t="s">
        <v>120</v>
      </c>
      <c r="D23" s="31" t="s">
        <v>130</v>
      </c>
      <c r="E23" s="31" t="s">
        <v>133</v>
      </c>
      <c r="F23" s="36">
        <v>100</v>
      </c>
      <c r="G23" s="48"/>
      <c r="H23" s="49">
        <f>F23+G23</f>
        <v>100</v>
      </c>
    </row>
    <row r="24" spans="1:8" ht="67.5" outlineLevel="2">
      <c r="A24" s="10" t="s">
        <v>23</v>
      </c>
      <c r="B24" s="11" t="s">
        <v>24</v>
      </c>
      <c r="C24" s="11"/>
      <c r="D24" s="11"/>
      <c r="E24" s="11"/>
      <c r="F24" s="12">
        <f>SUM(F25:F32)</f>
        <v>7944.450000000001</v>
      </c>
      <c r="G24" s="12">
        <f>SUM(G25:G32)</f>
        <v>7.04</v>
      </c>
      <c r="H24" s="12">
        <f>SUM(H25:H32)</f>
        <v>7951.490000000001</v>
      </c>
    </row>
    <row r="25" spans="1:8" ht="22.5" outlineLevel="7">
      <c r="A25" s="13" t="s">
        <v>13</v>
      </c>
      <c r="B25" s="14" t="s">
        <v>24</v>
      </c>
      <c r="C25" s="14" t="s">
        <v>14</v>
      </c>
      <c r="D25" s="14" t="s">
        <v>15</v>
      </c>
      <c r="E25" s="14" t="s">
        <v>16</v>
      </c>
      <c r="F25" s="15">
        <f>2950.9+479.6</f>
        <v>3430.5</v>
      </c>
      <c r="G25" s="48"/>
      <c r="H25" s="49">
        <f aca="true" t="shared" si="0" ref="H25:H32">F25+G25</f>
        <v>3430.5</v>
      </c>
    </row>
    <row r="26" spans="1:8" ht="45" outlineLevel="7">
      <c r="A26" s="13" t="s">
        <v>25</v>
      </c>
      <c r="B26" s="14" t="s">
        <v>24</v>
      </c>
      <c r="C26" s="14" t="s">
        <v>14</v>
      </c>
      <c r="D26" s="14" t="s">
        <v>15</v>
      </c>
      <c r="E26" s="14" t="s">
        <v>26</v>
      </c>
      <c r="F26" s="15">
        <v>144.63</v>
      </c>
      <c r="G26" s="48"/>
      <c r="H26" s="49">
        <f t="shared" si="0"/>
        <v>144.63</v>
      </c>
    </row>
    <row r="27" spans="1:8" ht="67.5" outlineLevel="7">
      <c r="A27" s="13" t="s">
        <v>17</v>
      </c>
      <c r="B27" s="14" t="s">
        <v>24</v>
      </c>
      <c r="C27" s="14" t="s">
        <v>14</v>
      </c>
      <c r="D27" s="14" t="s">
        <v>15</v>
      </c>
      <c r="E27" s="14" t="s">
        <v>18</v>
      </c>
      <c r="F27" s="15">
        <f>883.62+144.84</f>
        <v>1028.46</v>
      </c>
      <c r="G27" s="48"/>
      <c r="H27" s="49">
        <f t="shared" si="0"/>
        <v>1028.46</v>
      </c>
    </row>
    <row r="28" spans="1:8" ht="33.75" outlineLevel="7">
      <c r="A28" s="13" t="s">
        <v>27</v>
      </c>
      <c r="B28" s="14" t="s">
        <v>24</v>
      </c>
      <c r="C28" s="14" t="s">
        <v>14</v>
      </c>
      <c r="D28" s="14" t="s">
        <v>15</v>
      </c>
      <c r="E28" s="14" t="s">
        <v>28</v>
      </c>
      <c r="F28" s="15">
        <v>1107.8</v>
      </c>
      <c r="G28" s="48"/>
      <c r="H28" s="49">
        <f t="shared" si="0"/>
        <v>1107.8</v>
      </c>
    </row>
    <row r="29" spans="1:8" ht="33.75" outlineLevel="7">
      <c r="A29" s="13" t="s">
        <v>29</v>
      </c>
      <c r="B29" s="14" t="s">
        <v>24</v>
      </c>
      <c r="C29" s="14" t="s">
        <v>14</v>
      </c>
      <c r="D29" s="14" t="s">
        <v>15</v>
      </c>
      <c r="E29" s="14" t="s">
        <v>30</v>
      </c>
      <c r="F29" s="15">
        <f>2067.46+100</f>
        <v>2167.46</v>
      </c>
      <c r="G29" s="48"/>
      <c r="H29" s="49">
        <f t="shared" si="0"/>
        <v>2167.46</v>
      </c>
    </row>
    <row r="30" spans="1:8" ht="22.5" outlineLevel="7">
      <c r="A30" s="13" t="s">
        <v>31</v>
      </c>
      <c r="B30" s="14" t="s">
        <v>24</v>
      </c>
      <c r="C30" s="14" t="s">
        <v>14</v>
      </c>
      <c r="D30" s="14" t="s">
        <v>15</v>
      </c>
      <c r="E30" s="14" t="s">
        <v>32</v>
      </c>
      <c r="F30" s="15">
        <v>63</v>
      </c>
      <c r="G30" s="48"/>
      <c r="H30" s="49">
        <f t="shared" si="0"/>
        <v>63</v>
      </c>
    </row>
    <row r="31" spans="1:8" ht="12.75" outlineLevel="7">
      <c r="A31" s="13" t="s">
        <v>33</v>
      </c>
      <c r="B31" s="14" t="s">
        <v>24</v>
      </c>
      <c r="C31" s="14" t="s">
        <v>14</v>
      </c>
      <c r="D31" s="14" t="s">
        <v>15</v>
      </c>
      <c r="E31" s="14" t="s">
        <v>34</v>
      </c>
      <c r="F31" s="15">
        <v>2.6</v>
      </c>
      <c r="G31" s="48"/>
      <c r="H31" s="49">
        <f t="shared" si="0"/>
        <v>2.6</v>
      </c>
    </row>
    <row r="32" spans="1:8" ht="33.75" outlineLevel="7">
      <c r="A32" s="13" t="s">
        <v>29</v>
      </c>
      <c r="B32" s="14" t="s">
        <v>224</v>
      </c>
      <c r="C32" s="14" t="s">
        <v>14</v>
      </c>
      <c r="D32" s="14" t="s">
        <v>15</v>
      </c>
      <c r="E32" s="14" t="s">
        <v>30</v>
      </c>
      <c r="F32" s="15">
        <v>0</v>
      </c>
      <c r="G32" s="48">
        <v>7.04</v>
      </c>
      <c r="H32" s="49">
        <f t="shared" si="0"/>
        <v>7.04</v>
      </c>
    </row>
    <row r="33" spans="1:8" ht="56.25" outlineLevel="7">
      <c r="A33" s="40" t="s">
        <v>159</v>
      </c>
      <c r="B33" s="33" t="s">
        <v>24</v>
      </c>
      <c r="C33" s="33"/>
      <c r="D33" s="33"/>
      <c r="E33" s="33"/>
      <c r="F33" s="29">
        <f>F34</f>
        <v>100</v>
      </c>
      <c r="G33" s="29">
        <f>G34</f>
        <v>0</v>
      </c>
      <c r="H33" s="29">
        <f>H34</f>
        <v>100</v>
      </c>
    </row>
    <row r="34" spans="1:8" ht="12.75" outlineLevel="7">
      <c r="A34" s="13" t="s">
        <v>153</v>
      </c>
      <c r="B34" s="14" t="s">
        <v>158</v>
      </c>
      <c r="C34" s="14" t="s">
        <v>14</v>
      </c>
      <c r="D34" s="14" t="s">
        <v>15</v>
      </c>
      <c r="E34" s="14" t="s">
        <v>30</v>
      </c>
      <c r="F34" s="15">
        <v>100</v>
      </c>
      <c r="G34" s="48"/>
      <c r="H34" s="49">
        <f>F34+G34</f>
        <v>100</v>
      </c>
    </row>
    <row r="35" spans="1:8" ht="12.75" outlineLevel="1">
      <c r="A35" s="10" t="s">
        <v>35</v>
      </c>
      <c r="B35" s="11" t="s">
        <v>36</v>
      </c>
      <c r="C35" s="11"/>
      <c r="D35" s="11"/>
      <c r="E35" s="11"/>
      <c r="F35" s="12">
        <f>F36+F38+F40+F42+F44+F46+F48+F50+F52+F57+F59+F61</f>
        <v>6253.68</v>
      </c>
      <c r="G35" s="12">
        <f>G36+G38+G40+G42+G44+G46+G48+G50+G52+G57+G59+G61</f>
        <v>0</v>
      </c>
      <c r="H35" s="12">
        <f>H36+H38+H40+H42+H44+H46+H48+H50+H52+H57+H59+H61</f>
        <v>6253.68</v>
      </c>
    </row>
    <row r="36" spans="1:8" ht="33.75" outlineLevel="2">
      <c r="A36" s="10" t="s">
        <v>37</v>
      </c>
      <c r="B36" s="11" t="s">
        <v>38</v>
      </c>
      <c r="C36" s="11"/>
      <c r="D36" s="11"/>
      <c r="E36" s="11"/>
      <c r="F36" s="12">
        <f>F37</f>
        <v>121.9</v>
      </c>
      <c r="G36" s="12">
        <f>G37</f>
        <v>0</v>
      </c>
      <c r="H36" s="12">
        <f>H37</f>
        <v>121.9</v>
      </c>
    </row>
    <row r="37" spans="1:8" ht="12.75" outlineLevel="7">
      <c r="A37" s="13" t="s">
        <v>39</v>
      </c>
      <c r="B37" s="14" t="s">
        <v>38</v>
      </c>
      <c r="C37" s="14" t="s">
        <v>14</v>
      </c>
      <c r="D37" s="14" t="s">
        <v>100</v>
      </c>
      <c r="E37" s="14" t="s">
        <v>41</v>
      </c>
      <c r="F37" s="15">
        <v>121.9</v>
      </c>
      <c r="G37" s="48"/>
      <c r="H37" s="49">
        <f>F37+G37</f>
        <v>121.9</v>
      </c>
    </row>
    <row r="38" spans="1:8" ht="45" outlineLevel="2">
      <c r="A38" s="10" t="s">
        <v>42</v>
      </c>
      <c r="B38" s="11" t="s">
        <v>43</v>
      </c>
      <c r="C38" s="11"/>
      <c r="D38" s="11"/>
      <c r="E38" s="11"/>
      <c r="F38" s="12">
        <f>F39</f>
        <v>86.3</v>
      </c>
      <c r="G38" s="12">
        <f>G39</f>
        <v>0</v>
      </c>
      <c r="H38" s="12">
        <f>H39</f>
        <v>86.3</v>
      </c>
    </row>
    <row r="39" spans="1:8" ht="12.75" outlineLevel="7">
      <c r="A39" s="13" t="s">
        <v>39</v>
      </c>
      <c r="B39" s="14" t="s">
        <v>43</v>
      </c>
      <c r="C39" s="14" t="s">
        <v>14</v>
      </c>
      <c r="D39" s="14" t="s">
        <v>147</v>
      </c>
      <c r="E39" s="14" t="s">
        <v>41</v>
      </c>
      <c r="F39" s="15">
        <v>86.3</v>
      </c>
      <c r="G39" s="48"/>
      <c r="H39" s="49">
        <f>F39+G39</f>
        <v>86.3</v>
      </c>
    </row>
    <row r="40" spans="1:8" ht="45" outlineLevel="2">
      <c r="A40" s="10" t="s">
        <v>44</v>
      </c>
      <c r="B40" s="11" t="s">
        <v>45</v>
      </c>
      <c r="C40" s="11"/>
      <c r="D40" s="11"/>
      <c r="E40" s="11"/>
      <c r="F40" s="12">
        <f>F41</f>
        <v>93.1</v>
      </c>
      <c r="G40" s="12">
        <f>G41</f>
        <v>0</v>
      </c>
      <c r="H40" s="12">
        <f>H41</f>
        <v>93.1</v>
      </c>
    </row>
    <row r="41" spans="1:8" ht="12.75" outlineLevel="7">
      <c r="A41" s="13" t="s">
        <v>39</v>
      </c>
      <c r="B41" s="14" t="s">
        <v>45</v>
      </c>
      <c r="C41" s="14" t="s">
        <v>14</v>
      </c>
      <c r="D41" s="14" t="s">
        <v>100</v>
      </c>
      <c r="E41" s="14" t="s">
        <v>41</v>
      </c>
      <c r="F41" s="15">
        <v>93.1</v>
      </c>
      <c r="G41" s="48"/>
      <c r="H41" s="49">
        <f>F41+G41</f>
        <v>93.1</v>
      </c>
    </row>
    <row r="42" spans="1:8" ht="56.25" outlineLevel="2">
      <c r="A42" s="10" t="s">
        <v>46</v>
      </c>
      <c r="B42" s="11" t="s">
        <v>47</v>
      </c>
      <c r="C42" s="11"/>
      <c r="D42" s="11"/>
      <c r="E42" s="11"/>
      <c r="F42" s="12">
        <f>F43</f>
        <v>0</v>
      </c>
      <c r="G42" s="12">
        <f>G43</f>
        <v>0</v>
      </c>
      <c r="H42" s="12">
        <f>H43</f>
        <v>0</v>
      </c>
    </row>
    <row r="43" spans="1:8" ht="12.75" outlineLevel="7">
      <c r="A43" s="13" t="s">
        <v>39</v>
      </c>
      <c r="B43" s="14" t="s">
        <v>47</v>
      </c>
      <c r="C43" s="14" t="s">
        <v>14</v>
      </c>
      <c r="D43" s="14" t="s">
        <v>101</v>
      </c>
      <c r="E43" s="14" t="s">
        <v>41</v>
      </c>
      <c r="F43" s="15">
        <v>0</v>
      </c>
      <c r="G43" s="48"/>
      <c r="H43" s="49">
        <f>F43+G43</f>
        <v>0</v>
      </c>
    </row>
    <row r="44" spans="1:8" ht="56.25" outlineLevel="2">
      <c r="A44" s="10" t="s">
        <v>48</v>
      </c>
      <c r="B44" s="11" t="s">
        <v>49</v>
      </c>
      <c r="C44" s="11"/>
      <c r="D44" s="11"/>
      <c r="E44" s="11"/>
      <c r="F44" s="12">
        <f>F45</f>
        <v>170.05</v>
      </c>
      <c r="G44" s="12">
        <f>G45</f>
        <v>0</v>
      </c>
      <c r="H44" s="12">
        <f>H45</f>
        <v>170.05</v>
      </c>
    </row>
    <row r="45" spans="1:8" ht="12.75" outlineLevel="7">
      <c r="A45" s="13" t="s">
        <v>39</v>
      </c>
      <c r="B45" s="14" t="s">
        <v>49</v>
      </c>
      <c r="C45" s="14" t="s">
        <v>14</v>
      </c>
      <c r="D45" s="14" t="s">
        <v>147</v>
      </c>
      <c r="E45" s="14" t="s">
        <v>41</v>
      </c>
      <c r="F45" s="15">
        <v>170.05</v>
      </c>
      <c r="G45" s="48"/>
      <c r="H45" s="49">
        <f>F45+G45</f>
        <v>170.05</v>
      </c>
    </row>
    <row r="46" spans="1:8" ht="45" outlineLevel="2">
      <c r="A46" s="10" t="s">
        <v>50</v>
      </c>
      <c r="B46" s="11" t="s">
        <v>51</v>
      </c>
      <c r="C46" s="11"/>
      <c r="D46" s="11"/>
      <c r="E46" s="11"/>
      <c r="F46" s="12">
        <f>F47</f>
        <v>90.43</v>
      </c>
      <c r="G46" s="12">
        <f>G47</f>
        <v>0</v>
      </c>
      <c r="H46" s="12">
        <f>H47</f>
        <v>90.43</v>
      </c>
    </row>
    <row r="47" spans="1:8" ht="12.75" outlineLevel="7">
      <c r="A47" s="13" t="s">
        <v>39</v>
      </c>
      <c r="B47" s="14" t="s">
        <v>51</v>
      </c>
      <c r="C47" s="14" t="s">
        <v>14</v>
      </c>
      <c r="D47" s="14" t="s">
        <v>101</v>
      </c>
      <c r="E47" s="14" t="s">
        <v>41</v>
      </c>
      <c r="F47" s="15">
        <v>90.43</v>
      </c>
      <c r="G47" s="48"/>
      <c r="H47" s="49">
        <f>F47+G47</f>
        <v>90.43</v>
      </c>
    </row>
    <row r="48" spans="1:8" ht="78.75" outlineLevel="2">
      <c r="A48" s="10" t="s">
        <v>52</v>
      </c>
      <c r="B48" s="11" t="s">
        <v>53</v>
      </c>
      <c r="C48" s="11"/>
      <c r="D48" s="11"/>
      <c r="E48" s="11"/>
      <c r="F48" s="12">
        <f>F49</f>
        <v>209.5</v>
      </c>
      <c r="G48" s="12">
        <f>G49</f>
        <v>0</v>
      </c>
      <c r="H48" s="12">
        <f>H49</f>
        <v>209.5</v>
      </c>
    </row>
    <row r="49" spans="1:8" ht="12.75" outlineLevel="7">
      <c r="A49" s="13" t="s">
        <v>39</v>
      </c>
      <c r="B49" s="14" t="s">
        <v>53</v>
      </c>
      <c r="C49" s="14" t="s">
        <v>14</v>
      </c>
      <c r="D49" s="14" t="s">
        <v>147</v>
      </c>
      <c r="E49" s="14" t="s">
        <v>41</v>
      </c>
      <c r="F49" s="15">
        <v>209.5</v>
      </c>
      <c r="G49" s="48"/>
      <c r="H49" s="49">
        <f>F49+G49</f>
        <v>209.5</v>
      </c>
    </row>
    <row r="50" spans="1:8" ht="33.75" outlineLevel="2">
      <c r="A50" s="10" t="s">
        <v>54</v>
      </c>
      <c r="B50" s="11" t="s">
        <v>55</v>
      </c>
      <c r="C50" s="11"/>
      <c r="D50" s="11"/>
      <c r="E50" s="11"/>
      <c r="F50" s="12">
        <f>F51</f>
        <v>100</v>
      </c>
      <c r="G50" s="12">
        <f>G51</f>
        <v>0</v>
      </c>
      <c r="H50" s="12">
        <v>100</v>
      </c>
    </row>
    <row r="51" spans="1:8" ht="12.75" outlineLevel="7">
      <c r="A51" s="13" t="s">
        <v>56</v>
      </c>
      <c r="B51" s="14" t="s">
        <v>55</v>
      </c>
      <c r="C51" s="14" t="s">
        <v>14</v>
      </c>
      <c r="D51" s="14" t="s">
        <v>57</v>
      </c>
      <c r="E51" s="14" t="s">
        <v>58</v>
      </c>
      <c r="F51" s="15">
        <v>100</v>
      </c>
      <c r="G51" s="48"/>
      <c r="H51" s="49">
        <f>F51+G51</f>
        <v>100</v>
      </c>
    </row>
    <row r="52" spans="1:8" ht="56.25" outlineLevel="2">
      <c r="A52" s="10" t="s">
        <v>59</v>
      </c>
      <c r="B52" s="11" t="s">
        <v>60</v>
      </c>
      <c r="C52" s="11"/>
      <c r="D52" s="11"/>
      <c r="E52" s="11"/>
      <c r="F52" s="12">
        <f>SUM(F53:F56)</f>
        <v>1245</v>
      </c>
      <c r="G52" s="12">
        <f>SUM(G53:G56)</f>
        <v>15</v>
      </c>
      <c r="H52" s="12">
        <f>SUM(H53:H56)</f>
        <v>1260</v>
      </c>
    </row>
    <row r="53" spans="1:8" ht="33.75" outlineLevel="7">
      <c r="A53" s="13" t="s">
        <v>29</v>
      </c>
      <c r="B53" s="14" t="s">
        <v>60</v>
      </c>
      <c r="C53" s="14" t="s">
        <v>14</v>
      </c>
      <c r="D53" s="14" t="s">
        <v>40</v>
      </c>
      <c r="E53" s="14" t="s">
        <v>30</v>
      </c>
      <c r="F53" s="15">
        <v>700</v>
      </c>
      <c r="G53" s="48"/>
      <c r="H53" s="49">
        <f>F53+G53</f>
        <v>700</v>
      </c>
    </row>
    <row r="54" spans="1:8" ht="45" outlineLevel="7">
      <c r="A54" s="13" t="s">
        <v>225</v>
      </c>
      <c r="B54" s="14" t="s">
        <v>60</v>
      </c>
      <c r="C54" s="14" t="s">
        <v>14</v>
      </c>
      <c r="D54" s="14" t="s">
        <v>40</v>
      </c>
      <c r="E54" s="14" t="s">
        <v>226</v>
      </c>
      <c r="F54" s="15">
        <v>0</v>
      </c>
      <c r="G54" s="48">
        <v>15</v>
      </c>
      <c r="H54" s="49">
        <f>F54+G54</f>
        <v>15</v>
      </c>
    </row>
    <row r="55" spans="1:8" ht="12.75" outlineLevel="7">
      <c r="A55" s="13" t="s">
        <v>33</v>
      </c>
      <c r="B55" s="14" t="s">
        <v>60</v>
      </c>
      <c r="C55" s="14" t="s">
        <v>14</v>
      </c>
      <c r="D55" s="14" t="s">
        <v>40</v>
      </c>
      <c r="E55" s="14" t="s">
        <v>34</v>
      </c>
      <c r="F55" s="15">
        <v>10</v>
      </c>
      <c r="G55" s="48"/>
      <c r="H55" s="49">
        <f>F55+G55</f>
        <v>10</v>
      </c>
    </row>
    <row r="56" spans="1:8" ht="12.75" outlineLevel="7">
      <c r="A56" s="13" t="s">
        <v>61</v>
      </c>
      <c r="B56" s="14" t="s">
        <v>60</v>
      </c>
      <c r="C56" s="14" t="s">
        <v>14</v>
      </c>
      <c r="D56" s="14" t="s">
        <v>40</v>
      </c>
      <c r="E56" s="14" t="s">
        <v>62</v>
      </c>
      <c r="F56" s="15">
        <v>535</v>
      </c>
      <c r="G56" s="48"/>
      <c r="H56" s="49">
        <f>F56+G56</f>
        <v>535</v>
      </c>
    </row>
    <row r="57" spans="1:8" ht="33.75" outlineLevel="2">
      <c r="A57" s="10" t="s">
        <v>63</v>
      </c>
      <c r="B57" s="11" t="s">
        <v>64</v>
      </c>
      <c r="C57" s="11"/>
      <c r="D57" s="11"/>
      <c r="E57" s="11"/>
      <c r="F57" s="12">
        <f>F58</f>
        <v>2285.9</v>
      </c>
      <c r="G57" s="12">
        <f>G58</f>
        <v>0</v>
      </c>
      <c r="H57" s="12">
        <f>H58</f>
        <v>2285.9</v>
      </c>
    </row>
    <row r="58" spans="1:8" ht="45" outlineLevel="7">
      <c r="A58" s="13" t="s">
        <v>65</v>
      </c>
      <c r="B58" s="14" t="s">
        <v>64</v>
      </c>
      <c r="C58" s="14" t="s">
        <v>14</v>
      </c>
      <c r="D58" s="14" t="s">
        <v>66</v>
      </c>
      <c r="E58" s="14" t="s">
        <v>67</v>
      </c>
      <c r="F58" s="15">
        <v>2285.9</v>
      </c>
      <c r="G58" s="48"/>
      <c r="H58" s="49">
        <f>F58+G58</f>
        <v>2285.9</v>
      </c>
    </row>
    <row r="59" spans="1:8" ht="67.5" outlineLevel="2">
      <c r="A59" s="10" t="s">
        <v>68</v>
      </c>
      <c r="B59" s="11" t="s">
        <v>69</v>
      </c>
      <c r="C59" s="11"/>
      <c r="D59" s="11"/>
      <c r="E59" s="11"/>
      <c r="F59" s="12">
        <f>F60</f>
        <v>1050</v>
      </c>
      <c r="G59" s="12">
        <f>G60</f>
        <v>-15</v>
      </c>
      <c r="H59" s="12">
        <f>H60</f>
        <v>1035</v>
      </c>
    </row>
    <row r="60" spans="1:8" ht="33.75" outlineLevel="7">
      <c r="A60" s="13" t="s">
        <v>29</v>
      </c>
      <c r="B60" s="14" t="s">
        <v>69</v>
      </c>
      <c r="C60" s="14" t="s">
        <v>14</v>
      </c>
      <c r="D60" s="14" t="s">
        <v>40</v>
      </c>
      <c r="E60" s="14" t="s">
        <v>30</v>
      </c>
      <c r="F60" s="15">
        <v>1050</v>
      </c>
      <c r="G60" s="48">
        <v>-15</v>
      </c>
      <c r="H60" s="49">
        <f>F60+G60</f>
        <v>1035</v>
      </c>
    </row>
    <row r="61" spans="1:8" ht="56.25" outlineLevel="2">
      <c r="A61" s="10" t="s">
        <v>70</v>
      </c>
      <c r="B61" s="11" t="s">
        <v>71</v>
      </c>
      <c r="C61" s="11"/>
      <c r="D61" s="11"/>
      <c r="E61" s="11"/>
      <c r="F61" s="12">
        <f>SUM(F62:F65)</f>
        <v>801.5</v>
      </c>
      <c r="G61" s="12">
        <f>SUM(G62:G65)</f>
        <v>0</v>
      </c>
      <c r="H61" s="12">
        <f>SUM(H62:H65)</f>
        <v>801.5000000000001</v>
      </c>
    </row>
    <row r="62" spans="1:8" ht="22.5" outlineLevel="7">
      <c r="A62" s="13" t="s">
        <v>13</v>
      </c>
      <c r="B62" s="14" t="s">
        <v>71</v>
      </c>
      <c r="C62" s="14" t="s">
        <v>14</v>
      </c>
      <c r="D62" s="14" t="s">
        <v>72</v>
      </c>
      <c r="E62" s="14" t="s">
        <v>16</v>
      </c>
      <c r="F62" s="15">
        <v>606.34</v>
      </c>
      <c r="G62" s="48">
        <v>-8.6</v>
      </c>
      <c r="H62" s="49">
        <f>F62+G62</f>
        <v>597.74</v>
      </c>
    </row>
    <row r="63" spans="1:8" ht="45" outlineLevel="7">
      <c r="A63" s="13" t="s">
        <v>25</v>
      </c>
      <c r="B63" s="14" t="s">
        <v>71</v>
      </c>
      <c r="C63" s="14" t="s">
        <v>14</v>
      </c>
      <c r="D63" s="14" t="s">
        <v>72</v>
      </c>
      <c r="E63" s="14" t="s">
        <v>26</v>
      </c>
      <c r="F63" s="15">
        <v>0.6</v>
      </c>
      <c r="G63" s="48"/>
      <c r="H63" s="49">
        <f>F63+G63</f>
        <v>0.6</v>
      </c>
    </row>
    <row r="64" spans="1:8" ht="67.5" outlineLevel="7">
      <c r="A64" s="13" t="s">
        <v>17</v>
      </c>
      <c r="B64" s="14" t="s">
        <v>71</v>
      </c>
      <c r="C64" s="14" t="s">
        <v>14</v>
      </c>
      <c r="D64" s="14" t="s">
        <v>72</v>
      </c>
      <c r="E64" s="14" t="s">
        <v>18</v>
      </c>
      <c r="F64" s="15">
        <v>181.56</v>
      </c>
      <c r="G64" s="48">
        <v>-28.49</v>
      </c>
      <c r="H64" s="49">
        <f>F64+G64</f>
        <v>153.07</v>
      </c>
    </row>
    <row r="65" spans="1:8" ht="33.75" outlineLevel="7">
      <c r="A65" s="13" t="s">
        <v>29</v>
      </c>
      <c r="B65" s="14" t="s">
        <v>71</v>
      </c>
      <c r="C65" s="14" t="s">
        <v>14</v>
      </c>
      <c r="D65" s="14" t="s">
        <v>72</v>
      </c>
      <c r="E65" s="14" t="s">
        <v>30</v>
      </c>
      <c r="F65" s="15">
        <v>13</v>
      </c>
      <c r="G65" s="48">
        <v>37.09</v>
      </c>
      <c r="H65" s="49">
        <f>F65+G65</f>
        <v>50.09</v>
      </c>
    </row>
    <row r="66" spans="1:8" ht="22.5">
      <c r="A66" s="20" t="s">
        <v>73</v>
      </c>
      <c r="B66" s="21" t="s">
        <v>74</v>
      </c>
      <c r="C66" s="21"/>
      <c r="D66" s="21"/>
      <c r="E66" s="21"/>
      <c r="F66" s="22">
        <f aca="true" t="shared" si="1" ref="F66:H67">F67</f>
        <v>153570.83</v>
      </c>
      <c r="G66" s="22">
        <f t="shared" si="1"/>
        <v>22188.047</v>
      </c>
      <c r="H66" s="22">
        <f t="shared" si="1"/>
        <v>175758.87699999998</v>
      </c>
    </row>
    <row r="67" spans="1:8" ht="56.25" outlineLevel="1">
      <c r="A67" s="10" t="s">
        <v>75</v>
      </c>
      <c r="B67" s="11" t="s">
        <v>76</v>
      </c>
      <c r="C67" s="11"/>
      <c r="D67" s="11"/>
      <c r="E67" s="11"/>
      <c r="F67" s="12">
        <f t="shared" si="1"/>
        <v>153570.83</v>
      </c>
      <c r="G67" s="12">
        <f t="shared" si="1"/>
        <v>22188.047</v>
      </c>
      <c r="H67" s="12">
        <f t="shared" si="1"/>
        <v>175758.87699999998</v>
      </c>
    </row>
    <row r="68" spans="1:8" ht="67.5" outlineLevel="2">
      <c r="A68" s="10" t="s">
        <v>77</v>
      </c>
      <c r="B68" s="11" t="s">
        <v>76</v>
      </c>
      <c r="C68" s="11"/>
      <c r="D68" s="11"/>
      <c r="E68" s="11"/>
      <c r="F68" s="12">
        <f>F69+F78+F83+F104+F133+F155+F163+F184</f>
        <v>153570.83</v>
      </c>
      <c r="G68" s="12">
        <f>G69+G78+G83+G104+G133+G155+G163+G184</f>
        <v>22188.047</v>
      </c>
      <c r="H68" s="12">
        <f>H69+H78+H83+H104+H133+H155+H163+H184</f>
        <v>175758.87699999998</v>
      </c>
    </row>
    <row r="69" spans="1:8" ht="101.25" outlineLevel="3">
      <c r="A69" s="23" t="s">
        <v>78</v>
      </c>
      <c r="B69" s="24" t="s">
        <v>163</v>
      </c>
      <c r="C69" s="24"/>
      <c r="D69" s="24"/>
      <c r="E69" s="24"/>
      <c r="F69" s="25">
        <f>F70+F72+F74+F76</f>
        <v>2130</v>
      </c>
      <c r="G69" s="25">
        <f>G70+G72+G74+G76</f>
        <v>0</v>
      </c>
      <c r="H69" s="25">
        <f>H70+H72+H74+H76</f>
        <v>2130</v>
      </c>
    </row>
    <row r="70" spans="1:8" ht="135" outlineLevel="7">
      <c r="A70" s="27" t="s">
        <v>119</v>
      </c>
      <c r="B70" s="28" t="s">
        <v>164</v>
      </c>
      <c r="C70" s="28" t="s">
        <v>120</v>
      </c>
      <c r="D70" s="28"/>
      <c r="E70" s="28"/>
      <c r="F70" s="29">
        <f>F71</f>
        <v>200</v>
      </c>
      <c r="G70" s="29">
        <f>G71</f>
        <v>0</v>
      </c>
      <c r="H70" s="29">
        <f>H71</f>
        <v>200</v>
      </c>
    </row>
    <row r="71" spans="1:8" ht="33.75" outlineLevel="7">
      <c r="A71" s="30" t="s">
        <v>29</v>
      </c>
      <c r="B71" s="31" t="s">
        <v>164</v>
      </c>
      <c r="C71" s="31" t="s">
        <v>120</v>
      </c>
      <c r="D71" s="31" t="s">
        <v>80</v>
      </c>
      <c r="E71" s="31" t="s">
        <v>30</v>
      </c>
      <c r="F71" s="32">
        <v>200</v>
      </c>
      <c r="G71" s="48"/>
      <c r="H71" s="49">
        <f>F71+G71</f>
        <v>200</v>
      </c>
    </row>
    <row r="72" spans="1:8" ht="123.75" outlineLevel="4">
      <c r="A72" s="16" t="s">
        <v>79</v>
      </c>
      <c r="B72" s="11" t="s">
        <v>165</v>
      </c>
      <c r="C72" s="11"/>
      <c r="D72" s="11"/>
      <c r="E72" s="11"/>
      <c r="F72" s="12">
        <f>F73</f>
        <v>1900</v>
      </c>
      <c r="G72" s="12">
        <f>G73</f>
        <v>0</v>
      </c>
      <c r="H72" s="12">
        <f>H73</f>
        <v>1900</v>
      </c>
    </row>
    <row r="73" spans="1:8" ht="33.75" outlineLevel="7">
      <c r="A73" s="13" t="s">
        <v>29</v>
      </c>
      <c r="B73" s="14" t="s">
        <v>165</v>
      </c>
      <c r="C73" s="14" t="s">
        <v>14</v>
      </c>
      <c r="D73" s="14" t="s">
        <v>80</v>
      </c>
      <c r="E73" s="14" t="s">
        <v>30</v>
      </c>
      <c r="F73" s="15">
        <v>1900</v>
      </c>
      <c r="G73" s="48"/>
      <c r="H73" s="49">
        <f>F73+G73</f>
        <v>1900</v>
      </c>
    </row>
    <row r="74" spans="1:8" ht="135" outlineLevel="4">
      <c r="A74" s="16" t="s">
        <v>81</v>
      </c>
      <c r="B74" s="11" t="s">
        <v>166</v>
      </c>
      <c r="C74" s="11"/>
      <c r="D74" s="11"/>
      <c r="E74" s="11"/>
      <c r="F74" s="12">
        <f>F75</f>
        <v>15</v>
      </c>
      <c r="G74" s="12">
        <f>G75</f>
        <v>0</v>
      </c>
      <c r="H74" s="12">
        <f>H75</f>
        <v>15</v>
      </c>
    </row>
    <row r="75" spans="1:8" ht="33.75" outlineLevel="7">
      <c r="A75" s="13" t="s">
        <v>29</v>
      </c>
      <c r="B75" s="14" t="s">
        <v>166</v>
      </c>
      <c r="C75" s="14" t="s">
        <v>14</v>
      </c>
      <c r="D75" s="14" t="s">
        <v>80</v>
      </c>
      <c r="E75" s="14" t="s">
        <v>30</v>
      </c>
      <c r="F75" s="15">
        <v>15</v>
      </c>
      <c r="G75" s="48"/>
      <c r="H75" s="49">
        <f>F75+G75</f>
        <v>15</v>
      </c>
    </row>
    <row r="76" spans="1:8" ht="135" outlineLevel="4">
      <c r="A76" s="16" t="s">
        <v>121</v>
      </c>
      <c r="B76" s="11" t="s">
        <v>167</v>
      </c>
      <c r="C76" s="11"/>
      <c r="D76" s="11"/>
      <c r="E76" s="11"/>
      <c r="F76" s="12">
        <f>F77</f>
        <v>15</v>
      </c>
      <c r="G76" s="12">
        <f>G77</f>
        <v>0</v>
      </c>
      <c r="H76" s="12">
        <f>H77</f>
        <v>15</v>
      </c>
    </row>
    <row r="77" spans="1:8" ht="33.75" outlineLevel="7">
      <c r="A77" s="13" t="s">
        <v>29</v>
      </c>
      <c r="B77" s="14" t="s">
        <v>167</v>
      </c>
      <c r="C77" s="14" t="s">
        <v>14</v>
      </c>
      <c r="D77" s="14" t="s">
        <v>82</v>
      </c>
      <c r="E77" s="14" t="s">
        <v>30</v>
      </c>
      <c r="F77" s="15">
        <v>15</v>
      </c>
      <c r="G77" s="48"/>
      <c r="H77" s="49">
        <f>F77+G77</f>
        <v>15</v>
      </c>
    </row>
    <row r="78" spans="1:8" ht="101.25" outlineLevel="3">
      <c r="A78" s="23" t="s">
        <v>83</v>
      </c>
      <c r="B78" s="24" t="s">
        <v>168</v>
      </c>
      <c r="C78" s="24"/>
      <c r="D78" s="24"/>
      <c r="E78" s="24"/>
      <c r="F78" s="25">
        <f>F79+F81</f>
        <v>150</v>
      </c>
      <c r="G78" s="25">
        <f>G79+G81</f>
        <v>0</v>
      </c>
      <c r="H78" s="25">
        <f>H79+H81</f>
        <v>150</v>
      </c>
    </row>
    <row r="79" spans="1:8" ht="123.75" outlineLevel="4">
      <c r="A79" s="16" t="s">
        <v>84</v>
      </c>
      <c r="B79" s="11" t="s">
        <v>169</v>
      </c>
      <c r="C79" s="11"/>
      <c r="D79" s="11"/>
      <c r="E79" s="11"/>
      <c r="F79" s="12">
        <f>F80</f>
        <v>49</v>
      </c>
      <c r="G79" s="12">
        <f>G80</f>
        <v>0</v>
      </c>
      <c r="H79" s="12">
        <f>H80</f>
        <v>49</v>
      </c>
    </row>
    <row r="80" spans="1:8" ht="33.75" outlineLevel="7">
      <c r="A80" s="13" t="s">
        <v>29</v>
      </c>
      <c r="B80" s="14" t="s">
        <v>169</v>
      </c>
      <c r="C80" s="14" t="s">
        <v>14</v>
      </c>
      <c r="D80" s="14" t="s">
        <v>85</v>
      </c>
      <c r="E80" s="14" t="s">
        <v>30</v>
      </c>
      <c r="F80" s="15">
        <v>49</v>
      </c>
      <c r="G80" s="48"/>
      <c r="H80" s="49">
        <f>F80+G80</f>
        <v>49</v>
      </c>
    </row>
    <row r="81" spans="1:8" ht="157.5" outlineLevel="4">
      <c r="A81" s="16" t="s">
        <v>86</v>
      </c>
      <c r="B81" s="11" t="s">
        <v>170</v>
      </c>
      <c r="C81" s="11"/>
      <c r="D81" s="11"/>
      <c r="E81" s="11"/>
      <c r="F81" s="12">
        <f>F82</f>
        <v>101</v>
      </c>
      <c r="G81" s="12">
        <f>G82</f>
        <v>0</v>
      </c>
      <c r="H81" s="12">
        <f>H82</f>
        <v>101</v>
      </c>
    </row>
    <row r="82" spans="1:8" ht="33.75" outlineLevel="7">
      <c r="A82" s="13" t="s">
        <v>29</v>
      </c>
      <c r="B82" s="14" t="s">
        <v>170</v>
      </c>
      <c r="C82" s="14" t="s">
        <v>14</v>
      </c>
      <c r="D82" s="14" t="s">
        <v>85</v>
      </c>
      <c r="E82" s="14" t="s">
        <v>30</v>
      </c>
      <c r="F82" s="15">
        <v>101</v>
      </c>
      <c r="G82" s="48"/>
      <c r="H82" s="49">
        <f>F82+G82</f>
        <v>101</v>
      </c>
    </row>
    <row r="83" spans="1:8" ht="90" outlineLevel="3">
      <c r="A83" s="23" t="s">
        <v>87</v>
      </c>
      <c r="B83" s="24" t="s">
        <v>171</v>
      </c>
      <c r="C83" s="24"/>
      <c r="D83" s="24"/>
      <c r="E83" s="24"/>
      <c r="F83" s="25">
        <f>F84+F86+F88+F94+F96+F98+F92+F90+F100+F102</f>
        <v>26072.93</v>
      </c>
      <c r="G83" s="25">
        <f>G84+G86+G88+G94+G96+G98+G92+G90+G100+G102</f>
        <v>-2.2737367544323206E-13</v>
      </c>
      <c r="H83" s="25">
        <f>H84+H86+H88+H94+H96+H98+H92+H90+H100+H102</f>
        <v>26072.93</v>
      </c>
    </row>
    <row r="84" spans="1:8" ht="146.25" outlineLevel="4">
      <c r="A84" s="16" t="s">
        <v>88</v>
      </c>
      <c r="B84" s="11" t="s">
        <v>172</v>
      </c>
      <c r="C84" s="11"/>
      <c r="D84" s="11"/>
      <c r="E84" s="11"/>
      <c r="F84" s="12">
        <f>F85</f>
        <v>2644.8</v>
      </c>
      <c r="G84" s="12">
        <f>G85</f>
        <v>0</v>
      </c>
      <c r="H84" s="12">
        <f>H85</f>
        <v>2644.8</v>
      </c>
    </row>
    <row r="85" spans="1:8" ht="33.75" outlineLevel="7">
      <c r="A85" s="13" t="s">
        <v>29</v>
      </c>
      <c r="B85" s="14" t="s">
        <v>172</v>
      </c>
      <c r="C85" s="14" t="s">
        <v>14</v>
      </c>
      <c r="D85" s="14" t="s">
        <v>89</v>
      </c>
      <c r="E85" s="14" t="s">
        <v>30</v>
      </c>
      <c r="F85" s="15">
        <v>2644.8</v>
      </c>
      <c r="G85" s="48"/>
      <c r="H85" s="49">
        <f>F85+G85</f>
        <v>2644.8</v>
      </c>
    </row>
    <row r="86" spans="1:8" ht="123.75" outlineLevel="4">
      <c r="A86" s="16" t="s">
        <v>90</v>
      </c>
      <c r="B86" s="11" t="s">
        <v>173</v>
      </c>
      <c r="C86" s="11"/>
      <c r="D86" s="11"/>
      <c r="E86" s="11"/>
      <c r="F86" s="12">
        <f>F87</f>
        <v>4122.2</v>
      </c>
      <c r="G86" s="12">
        <f>G87</f>
        <v>-380.86</v>
      </c>
      <c r="H86" s="12">
        <f>H87</f>
        <v>3741.3399999999997</v>
      </c>
    </row>
    <row r="87" spans="1:8" ht="33.75" outlineLevel="7">
      <c r="A87" s="13" t="s">
        <v>29</v>
      </c>
      <c r="B87" s="14" t="s">
        <v>173</v>
      </c>
      <c r="C87" s="14" t="s">
        <v>14</v>
      </c>
      <c r="D87" s="14" t="s">
        <v>89</v>
      </c>
      <c r="E87" s="14" t="s">
        <v>30</v>
      </c>
      <c r="F87" s="15">
        <v>4122.2</v>
      </c>
      <c r="G87" s="48">
        <v>-380.86</v>
      </c>
      <c r="H87" s="49">
        <f>F87+G87</f>
        <v>3741.3399999999997</v>
      </c>
    </row>
    <row r="88" spans="1:8" ht="135" outlineLevel="4">
      <c r="A88" s="16" t="s">
        <v>91</v>
      </c>
      <c r="B88" s="11" t="s">
        <v>174</v>
      </c>
      <c r="C88" s="11"/>
      <c r="D88" s="11"/>
      <c r="E88" s="11"/>
      <c r="F88" s="12">
        <f>F89</f>
        <v>6252.9</v>
      </c>
      <c r="G88" s="12">
        <f>G89</f>
        <v>-800</v>
      </c>
      <c r="H88" s="12">
        <f>H89</f>
        <v>5452.9</v>
      </c>
    </row>
    <row r="89" spans="1:8" ht="33.75" outlineLevel="7">
      <c r="A89" s="13" t="s">
        <v>29</v>
      </c>
      <c r="B89" s="14" t="s">
        <v>174</v>
      </c>
      <c r="C89" s="14" t="s">
        <v>14</v>
      </c>
      <c r="D89" s="14" t="s">
        <v>89</v>
      </c>
      <c r="E89" s="14" t="s">
        <v>30</v>
      </c>
      <c r="F89" s="15">
        <v>6252.9</v>
      </c>
      <c r="G89" s="48">
        <v>-800</v>
      </c>
      <c r="H89" s="49">
        <f>F89+G89</f>
        <v>5452.9</v>
      </c>
    </row>
    <row r="90" spans="1:8" ht="157.5" outlineLevel="7">
      <c r="A90" s="39" t="s">
        <v>160</v>
      </c>
      <c r="B90" s="11" t="s">
        <v>211</v>
      </c>
      <c r="C90" s="33"/>
      <c r="D90" s="33"/>
      <c r="E90" s="33"/>
      <c r="F90" s="29">
        <f>F91</f>
        <v>900</v>
      </c>
      <c r="G90" s="29">
        <f>G91</f>
        <v>0</v>
      </c>
      <c r="H90" s="29">
        <f>H91</f>
        <v>900</v>
      </c>
    </row>
    <row r="91" spans="1:8" ht="15" customHeight="1" outlineLevel="7">
      <c r="A91" s="13" t="s">
        <v>153</v>
      </c>
      <c r="B91" s="14" t="s">
        <v>211</v>
      </c>
      <c r="C91" s="14" t="s">
        <v>14</v>
      </c>
      <c r="D91" s="14" t="s">
        <v>89</v>
      </c>
      <c r="E91" s="14" t="s">
        <v>30</v>
      </c>
      <c r="F91" s="15">
        <v>900</v>
      </c>
      <c r="G91" s="48"/>
      <c r="H91" s="49">
        <f>F91+G91</f>
        <v>900</v>
      </c>
    </row>
    <row r="92" spans="1:8" ht="123.75" outlineLevel="7">
      <c r="A92" s="16" t="s">
        <v>152</v>
      </c>
      <c r="B92" s="11" t="s">
        <v>175</v>
      </c>
      <c r="C92" s="14"/>
      <c r="D92" s="14"/>
      <c r="E92" s="14"/>
      <c r="F92" s="12">
        <f>F93</f>
        <v>6889.4</v>
      </c>
      <c r="G92" s="12">
        <f>G93</f>
        <v>1180.86</v>
      </c>
      <c r="H92" s="12">
        <f>H93</f>
        <v>8070.259999999999</v>
      </c>
    </row>
    <row r="93" spans="1:8" ht="12.75" outlineLevel="7">
      <c r="A93" s="13" t="s">
        <v>153</v>
      </c>
      <c r="B93" s="14" t="s">
        <v>175</v>
      </c>
      <c r="C93" s="14" t="s">
        <v>14</v>
      </c>
      <c r="D93" s="14" t="s">
        <v>89</v>
      </c>
      <c r="E93" s="14" t="s">
        <v>30</v>
      </c>
      <c r="F93" s="15">
        <v>6889.4</v>
      </c>
      <c r="G93" s="48">
        <v>1180.86</v>
      </c>
      <c r="H93" s="49">
        <f>F93+G93</f>
        <v>8070.259999999999</v>
      </c>
    </row>
    <row r="94" spans="1:8" ht="135" outlineLevel="4">
      <c r="A94" s="16" t="s">
        <v>92</v>
      </c>
      <c r="B94" s="11" t="s">
        <v>176</v>
      </c>
      <c r="C94" s="11"/>
      <c r="D94" s="11"/>
      <c r="E94" s="11"/>
      <c r="F94" s="12">
        <f>F95</f>
        <v>650</v>
      </c>
      <c r="G94" s="12">
        <f>G95</f>
        <v>0</v>
      </c>
      <c r="H94" s="12">
        <f>H95</f>
        <v>650</v>
      </c>
    </row>
    <row r="95" spans="1:8" ht="33.75" outlineLevel="7">
      <c r="A95" s="13" t="s">
        <v>29</v>
      </c>
      <c r="B95" s="14" t="s">
        <v>176</v>
      </c>
      <c r="C95" s="14" t="s">
        <v>14</v>
      </c>
      <c r="D95" s="14" t="s">
        <v>89</v>
      </c>
      <c r="E95" s="14" t="s">
        <v>30</v>
      </c>
      <c r="F95" s="15">
        <v>650</v>
      </c>
      <c r="G95" s="48"/>
      <c r="H95" s="49">
        <f>F95+G95</f>
        <v>650</v>
      </c>
    </row>
    <row r="96" spans="1:8" ht="135" outlineLevel="4">
      <c r="A96" s="16" t="s">
        <v>93</v>
      </c>
      <c r="B96" s="11" t="s">
        <v>177</v>
      </c>
      <c r="C96" s="11"/>
      <c r="D96" s="11"/>
      <c r="E96" s="11"/>
      <c r="F96" s="12">
        <f>F97</f>
        <v>200</v>
      </c>
      <c r="G96" s="12">
        <f>G97</f>
        <v>0</v>
      </c>
      <c r="H96" s="12">
        <f>H97</f>
        <v>200</v>
      </c>
    </row>
    <row r="97" spans="1:8" ht="33.75" outlineLevel="7">
      <c r="A97" s="13" t="s">
        <v>29</v>
      </c>
      <c r="B97" s="14" t="s">
        <v>177</v>
      </c>
      <c r="C97" s="14" t="s">
        <v>14</v>
      </c>
      <c r="D97" s="14" t="s">
        <v>89</v>
      </c>
      <c r="E97" s="14" t="s">
        <v>30</v>
      </c>
      <c r="F97" s="15">
        <v>200</v>
      </c>
      <c r="G97" s="48"/>
      <c r="H97" s="49">
        <f>F97+G97</f>
        <v>200</v>
      </c>
    </row>
    <row r="98" spans="1:8" ht="123.75" outlineLevel="4">
      <c r="A98" s="16" t="s">
        <v>94</v>
      </c>
      <c r="B98" s="11" t="s">
        <v>178</v>
      </c>
      <c r="C98" s="11"/>
      <c r="D98" s="11"/>
      <c r="E98" s="11"/>
      <c r="F98" s="12">
        <f>F99</f>
        <v>420</v>
      </c>
      <c r="G98" s="12">
        <f>G99</f>
        <v>0</v>
      </c>
      <c r="H98" s="12">
        <f>H99</f>
        <v>420</v>
      </c>
    </row>
    <row r="99" spans="1:8" ht="33.75" outlineLevel="7">
      <c r="A99" s="13" t="s">
        <v>29</v>
      </c>
      <c r="B99" s="14" t="s">
        <v>178</v>
      </c>
      <c r="C99" s="14" t="s">
        <v>14</v>
      </c>
      <c r="D99" s="14" t="s">
        <v>89</v>
      </c>
      <c r="E99" s="14" t="s">
        <v>30</v>
      </c>
      <c r="F99" s="15">
        <v>420</v>
      </c>
      <c r="G99" s="48"/>
      <c r="H99" s="49">
        <f>F99+G99</f>
        <v>420</v>
      </c>
    </row>
    <row r="100" spans="1:8" ht="123.75" outlineLevel="7">
      <c r="A100" s="16" t="s">
        <v>152</v>
      </c>
      <c r="B100" s="11" t="s">
        <v>179</v>
      </c>
      <c r="C100" s="14"/>
      <c r="D100" s="14"/>
      <c r="E100" s="14"/>
      <c r="F100" s="29">
        <f>F101</f>
        <v>2374.23</v>
      </c>
      <c r="G100" s="29">
        <f>G101</f>
        <v>0</v>
      </c>
      <c r="H100" s="29">
        <f>H101</f>
        <v>2374.23</v>
      </c>
    </row>
    <row r="101" spans="1:8" ht="12.75" outlineLevel="7">
      <c r="A101" s="13" t="s">
        <v>153</v>
      </c>
      <c r="B101" s="14" t="s">
        <v>179</v>
      </c>
      <c r="C101" s="14" t="s">
        <v>14</v>
      </c>
      <c r="D101" s="14" t="s">
        <v>89</v>
      </c>
      <c r="E101" s="14" t="s">
        <v>30</v>
      </c>
      <c r="F101" s="15">
        <v>2374.23</v>
      </c>
      <c r="G101" s="48"/>
      <c r="H101" s="49">
        <f>F101+G101</f>
        <v>2374.23</v>
      </c>
    </row>
    <row r="102" spans="1:8" ht="135" outlineLevel="7">
      <c r="A102" s="16" t="s">
        <v>162</v>
      </c>
      <c r="B102" s="11" t="s">
        <v>180</v>
      </c>
      <c r="C102" s="14"/>
      <c r="D102" s="14"/>
      <c r="E102" s="14"/>
      <c r="F102" s="29">
        <f>F103</f>
        <v>1619.4</v>
      </c>
      <c r="G102" s="29">
        <f>G103</f>
        <v>0</v>
      </c>
      <c r="H102" s="29">
        <f>H103</f>
        <v>1619.4</v>
      </c>
    </row>
    <row r="103" spans="1:8" ht="12.75" outlineLevel="7">
      <c r="A103" s="13" t="s">
        <v>153</v>
      </c>
      <c r="B103" s="14" t="s">
        <v>180</v>
      </c>
      <c r="C103" s="14" t="s">
        <v>14</v>
      </c>
      <c r="D103" s="14" t="s">
        <v>89</v>
      </c>
      <c r="E103" s="14" t="s">
        <v>30</v>
      </c>
      <c r="F103" s="15">
        <v>1619.4</v>
      </c>
      <c r="G103" s="48"/>
      <c r="H103" s="49">
        <f>F103+G103</f>
        <v>1619.4</v>
      </c>
    </row>
    <row r="104" spans="1:8" ht="101.25" outlineLevel="3">
      <c r="A104" s="26" t="s">
        <v>134</v>
      </c>
      <c r="B104" s="24" t="s">
        <v>181</v>
      </c>
      <c r="C104" s="24"/>
      <c r="D104" s="24"/>
      <c r="E104" s="24"/>
      <c r="F104" s="25">
        <f>F105+F113+F115+F117+F119+F123+F125+F121+F127+F131+F129</f>
        <v>61211.63</v>
      </c>
      <c r="G104" s="25">
        <f>G105+G113+G115+G117+G119+G123+G125+G121+G127+G131+G129</f>
        <v>21386.657</v>
      </c>
      <c r="H104" s="25">
        <f>H105+H113+H115+H117+H119+H123+H125+H121+H127+H131+H129</f>
        <v>82598.28700000001</v>
      </c>
    </row>
    <row r="105" spans="1:8" ht="135" outlineLevel="4">
      <c r="A105" s="16" t="s">
        <v>135</v>
      </c>
      <c r="B105" s="11" t="s">
        <v>182</v>
      </c>
      <c r="C105" s="11"/>
      <c r="D105" s="11"/>
      <c r="E105" s="11"/>
      <c r="F105" s="12">
        <f>SUM(F106:F112)</f>
        <v>27650.100000000002</v>
      </c>
      <c r="G105" s="12">
        <f>SUM(G106:G112)</f>
        <v>0</v>
      </c>
      <c r="H105" s="12">
        <f>SUM(H106:H112)</f>
        <v>27650.100000000002</v>
      </c>
    </row>
    <row r="106" spans="1:8" ht="12.75" outlineLevel="7">
      <c r="A106" s="13" t="s">
        <v>95</v>
      </c>
      <c r="B106" s="14" t="s">
        <v>182</v>
      </c>
      <c r="C106" s="14" t="s">
        <v>14</v>
      </c>
      <c r="D106" s="14" t="s">
        <v>96</v>
      </c>
      <c r="E106" s="14" t="s">
        <v>97</v>
      </c>
      <c r="F106" s="15">
        <f>14551.1+25</f>
        <v>14576.1</v>
      </c>
      <c r="G106" s="48"/>
      <c r="H106" s="49">
        <f aca="true" t="shared" si="2" ref="H106:H112">F106+G106</f>
        <v>14576.1</v>
      </c>
    </row>
    <row r="107" spans="1:8" ht="45" outlineLevel="7">
      <c r="A107" s="13" t="s">
        <v>25</v>
      </c>
      <c r="B107" s="14" t="s">
        <v>182</v>
      </c>
      <c r="C107" s="14" t="s">
        <v>14</v>
      </c>
      <c r="D107" s="14" t="s">
        <v>96</v>
      </c>
      <c r="E107" s="14" t="s">
        <v>112</v>
      </c>
      <c r="F107" s="15">
        <v>28.8</v>
      </c>
      <c r="G107" s="48"/>
      <c r="H107" s="49">
        <f t="shared" si="2"/>
        <v>28.8</v>
      </c>
    </row>
    <row r="108" spans="1:8" ht="56.25" outlineLevel="7">
      <c r="A108" s="13" t="s">
        <v>98</v>
      </c>
      <c r="B108" s="14" t="s">
        <v>182</v>
      </c>
      <c r="C108" s="14" t="s">
        <v>14</v>
      </c>
      <c r="D108" s="14" t="s">
        <v>96</v>
      </c>
      <c r="E108" s="14" t="s">
        <v>99</v>
      </c>
      <c r="F108" s="15">
        <v>4394.5</v>
      </c>
      <c r="G108" s="48"/>
      <c r="H108" s="49">
        <f t="shared" si="2"/>
        <v>4394.5</v>
      </c>
    </row>
    <row r="109" spans="1:8" ht="33.75" outlineLevel="7">
      <c r="A109" s="13" t="s">
        <v>27</v>
      </c>
      <c r="B109" s="14" t="s">
        <v>182</v>
      </c>
      <c r="C109" s="14" t="s">
        <v>14</v>
      </c>
      <c r="D109" s="14" t="s">
        <v>96</v>
      </c>
      <c r="E109" s="14" t="s">
        <v>28</v>
      </c>
      <c r="F109" s="15">
        <v>85</v>
      </c>
      <c r="G109" s="48"/>
      <c r="H109" s="49">
        <f t="shared" si="2"/>
        <v>85</v>
      </c>
    </row>
    <row r="110" spans="1:8" ht="33.75" outlineLevel="7">
      <c r="A110" s="13" t="s">
        <v>29</v>
      </c>
      <c r="B110" s="14" t="s">
        <v>182</v>
      </c>
      <c r="C110" s="14" t="s">
        <v>14</v>
      </c>
      <c r="D110" s="14" t="s">
        <v>96</v>
      </c>
      <c r="E110" s="14" t="s">
        <v>30</v>
      </c>
      <c r="F110" s="15">
        <v>8522.7</v>
      </c>
      <c r="G110" s="48"/>
      <c r="H110" s="49">
        <f t="shared" si="2"/>
        <v>8522.7</v>
      </c>
    </row>
    <row r="111" spans="1:8" ht="12.75" outlineLevel="7">
      <c r="A111" s="13" t="s">
        <v>33</v>
      </c>
      <c r="B111" s="14" t="s">
        <v>182</v>
      </c>
      <c r="C111" s="14" t="s">
        <v>14</v>
      </c>
      <c r="D111" s="14" t="s">
        <v>96</v>
      </c>
      <c r="E111" s="14" t="s">
        <v>34</v>
      </c>
      <c r="F111" s="15">
        <v>5.5</v>
      </c>
      <c r="G111" s="48"/>
      <c r="H111" s="49">
        <f t="shared" si="2"/>
        <v>5.5</v>
      </c>
    </row>
    <row r="112" spans="1:8" ht="12.75" outlineLevel="7">
      <c r="A112" s="13" t="s">
        <v>61</v>
      </c>
      <c r="B112" s="14" t="s">
        <v>182</v>
      </c>
      <c r="C112" s="14" t="s">
        <v>14</v>
      </c>
      <c r="D112" s="14" t="s">
        <v>96</v>
      </c>
      <c r="E112" s="14" t="s">
        <v>62</v>
      </c>
      <c r="F112" s="15">
        <v>37.5</v>
      </c>
      <c r="G112" s="48"/>
      <c r="H112" s="49">
        <f t="shared" si="2"/>
        <v>37.5</v>
      </c>
    </row>
    <row r="113" spans="1:8" ht="146.25" outlineLevel="4">
      <c r="A113" s="16" t="s">
        <v>136</v>
      </c>
      <c r="B113" s="11" t="s">
        <v>183</v>
      </c>
      <c r="C113" s="11"/>
      <c r="D113" s="11"/>
      <c r="E113" s="11"/>
      <c r="F113" s="12">
        <f>F114</f>
        <v>142.5</v>
      </c>
      <c r="G113" s="12">
        <f>G114</f>
        <v>0</v>
      </c>
      <c r="H113" s="12">
        <f>H114</f>
        <v>142.5</v>
      </c>
    </row>
    <row r="114" spans="1:8" ht="33.75" outlineLevel="7">
      <c r="A114" s="13" t="s">
        <v>29</v>
      </c>
      <c r="B114" s="14" t="s">
        <v>183</v>
      </c>
      <c r="C114" s="14" t="s">
        <v>14</v>
      </c>
      <c r="D114" s="14" t="s">
        <v>100</v>
      </c>
      <c r="E114" s="14" t="s">
        <v>30</v>
      </c>
      <c r="F114" s="15">
        <v>142.5</v>
      </c>
      <c r="G114" s="48"/>
      <c r="H114" s="49">
        <f>F114+G114</f>
        <v>142.5</v>
      </c>
    </row>
    <row r="115" spans="1:8" ht="123.75" outlineLevel="4">
      <c r="A115" s="16" t="s">
        <v>137</v>
      </c>
      <c r="B115" s="11" t="s">
        <v>184</v>
      </c>
      <c r="C115" s="11"/>
      <c r="D115" s="11"/>
      <c r="E115" s="11"/>
      <c r="F115" s="12">
        <f>F116</f>
        <v>9.6</v>
      </c>
      <c r="G115" s="12">
        <f>G116</f>
        <v>1293.443</v>
      </c>
      <c r="H115" s="12">
        <f>H116</f>
        <v>1303.043</v>
      </c>
    </row>
    <row r="116" spans="1:8" ht="33.75" outlineLevel="7">
      <c r="A116" s="13" t="s">
        <v>29</v>
      </c>
      <c r="B116" s="14" t="s">
        <v>184</v>
      </c>
      <c r="C116" s="14" t="s">
        <v>14</v>
      </c>
      <c r="D116" s="14" t="s">
        <v>100</v>
      </c>
      <c r="E116" s="14" t="s">
        <v>30</v>
      </c>
      <c r="F116" s="15">
        <v>9.6</v>
      </c>
      <c r="G116" s="48">
        <v>1293.443</v>
      </c>
      <c r="H116" s="49">
        <f>F116+G116</f>
        <v>1303.043</v>
      </c>
    </row>
    <row r="117" spans="1:8" ht="123.75" outlineLevel="4">
      <c r="A117" s="16" t="s">
        <v>138</v>
      </c>
      <c r="B117" s="11" t="s">
        <v>185</v>
      </c>
      <c r="C117" s="11"/>
      <c r="D117" s="11"/>
      <c r="E117" s="11"/>
      <c r="F117" s="12">
        <f>F118</f>
        <v>1245</v>
      </c>
      <c r="G117" s="12">
        <f>G118</f>
        <v>0</v>
      </c>
      <c r="H117" s="12">
        <f>H118</f>
        <v>1245</v>
      </c>
    </row>
    <row r="118" spans="1:8" ht="33.75" outlineLevel="7">
      <c r="A118" s="13" t="s">
        <v>29</v>
      </c>
      <c r="B118" s="14" t="s">
        <v>185</v>
      </c>
      <c r="C118" s="14" t="s">
        <v>14</v>
      </c>
      <c r="D118" s="14" t="s">
        <v>101</v>
      </c>
      <c r="E118" s="14" t="s">
        <v>30</v>
      </c>
      <c r="F118" s="15">
        <v>1245</v>
      </c>
      <c r="G118" s="48"/>
      <c r="H118" s="49">
        <f>F118+G118</f>
        <v>1245</v>
      </c>
    </row>
    <row r="119" spans="1:8" ht="112.5" outlineLevel="4">
      <c r="A119" s="16" t="s">
        <v>146</v>
      </c>
      <c r="B119" s="11" t="s">
        <v>186</v>
      </c>
      <c r="C119" s="11"/>
      <c r="D119" s="11"/>
      <c r="E119" s="11"/>
      <c r="F119" s="12">
        <f>F120</f>
        <v>1450</v>
      </c>
      <c r="G119" s="12">
        <f>G120</f>
        <v>-264.64</v>
      </c>
      <c r="H119" s="12">
        <f>H120</f>
        <v>1185.3600000000001</v>
      </c>
    </row>
    <row r="120" spans="1:8" ht="45" outlineLevel="7">
      <c r="A120" s="13" t="s">
        <v>103</v>
      </c>
      <c r="B120" s="14" t="s">
        <v>186</v>
      </c>
      <c r="C120" s="14" t="s">
        <v>14</v>
      </c>
      <c r="D120" s="14" t="s">
        <v>101</v>
      </c>
      <c r="E120" s="14" t="s">
        <v>104</v>
      </c>
      <c r="F120" s="15">
        <v>1450</v>
      </c>
      <c r="G120" s="48">
        <v>-264.64</v>
      </c>
      <c r="H120" s="49">
        <f>F120+G120</f>
        <v>1185.3600000000001</v>
      </c>
    </row>
    <row r="121" spans="1:8" ht="146.25" outlineLevel="7">
      <c r="A121" s="16" t="s">
        <v>154</v>
      </c>
      <c r="B121" s="11" t="s">
        <v>187</v>
      </c>
      <c r="C121" s="14"/>
      <c r="D121" s="14"/>
      <c r="E121" s="14"/>
      <c r="F121" s="12">
        <f>F122</f>
        <v>26709.43</v>
      </c>
      <c r="G121" s="12">
        <f>G122</f>
        <v>1902.1</v>
      </c>
      <c r="H121" s="12">
        <f>H122</f>
        <v>28611.53</v>
      </c>
    </row>
    <row r="122" spans="1:8" ht="12.75" outlineLevel="7">
      <c r="A122" s="13" t="s">
        <v>153</v>
      </c>
      <c r="B122" s="14" t="s">
        <v>187</v>
      </c>
      <c r="C122" s="14" t="s">
        <v>14</v>
      </c>
      <c r="D122" s="14" t="s">
        <v>101</v>
      </c>
      <c r="E122" s="14" t="s">
        <v>104</v>
      </c>
      <c r="F122" s="15">
        <v>26709.43</v>
      </c>
      <c r="G122" s="48">
        <v>1902.1</v>
      </c>
      <c r="H122" s="49">
        <f>F122+G122</f>
        <v>28611.53</v>
      </c>
    </row>
    <row r="123" spans="1:8" ht="135" outlineLevel="4">
      <c r="A123" s="16" t="s">
        <v>145</v>
      </c>
      <c r="B123" s="11" t="s">
        <v>188</v>
      </c>
      <c r="C123" s="11"/>
      <c r="D123" s="11"/>
      <c r="E123" s="11"/>
      <c r="F123" s="12">
        <f>F124</f>
        <v>2685</v>
      </c>
      <c r="G123" s="12">
        <f>G124</f>
        <v>1531.04</v>
      </c>
      <c r="H123" s="12">
        <f>H124</f>
        <v>4216.04</v>
      </c>
    </row>
    <row r="124" spans="1:8" ht="33.75" outlineLevel="7">
      <c r="A124" s="13" t="s">
        <v>29</v>
      </c>
      <c r="B124" s="14" t="s">
        <v>188</v>
      </c>
      <c r="C124" s="14" t="s">
        <v>14</v>
      </c>
      <c r="D124" s="14" t="s">
        <v>101</v>
      </c>
      <c r="E124" s="14" t="s">
        <v>30</v>
      </c>
      <c r="F124" s="15">
        <v>2685</v>
      </c>
      <c r="G124" s="48">
        <v>1531.04</v>
      </c>
      <c r="H124" s="49">
        <f>F124+G124</f>
        <v>4216.04</v>
      </c>
    </row>
    <row r="125" spans="1:8" ht="157.5" outlineLevel="4">
      <c r="A125" s="16" t="s">
        <v>139</v>
      </c>
      <c r="B125" s="11" t="s">
        <v>189</v>
      </c>
      <c r="C125" s="11"/>
      <c r="D125" s="11"/>
      <c r="E125" s="11"/>
      <c r="F125" s="12">
        <f>F126</f>
        <v>1200</v>
      </c>
      <c r="G125" s="12">
        <f>G126</f>
        <v>-134.03</v>
      </c>
      <c r="H125" s="12">
        <f>H126</f>
        <v>1065.97</v>
      </c>
    </row>
    <row r="126" spans="1:8" ht="33.75" outlineLevel="7">
      <c r="A126" s="13" t="s">
        <v>29</v>
      </c>
      <c r="B126" s="14" t="s">
        <v>189</v>
      </c>
      <c r="C126" s="14" t="s">
        <v>14</v>
      </c>
      <c r="D126" s="14" t="s">
        <v>100</v>
      </c>
      <c r="E126" s="14" t="s">
        <v>30</v>
      </c>
      <c r="F126" s="15">
        <v>1200</v>
      </c>
      <c r="G126" s="48">
        <v>-134.03</v>
      </c>
      <c r="H126" s="49">
        <f>F126+G126</f>
        <v>1065.97</v>
      </c>
    </row>
    <row r="127" spans="1:8" ht="112.5" outlineLevel="7">
      <c r="A127" s="16" t="s">
        <v>150</v>
      </c>
      <c r="B127" s="33" t="s">
        <v>216</v>
      </c>
      <c r="C127" s="14"/>
      <c r="D127" s="14"/>
      <c r="E127" s="14"/>
      <c r="F127" s="29">
        <f>F128</f>
        <v>120</v>
      </c>
      <c r="G127" s="29">
        <f>G128</f>
        <v>-120</v>
      </c>
      <c r="H127" s="29">
        <f>H128</f>
        <v>0</v>
      </c>
    </row>
    <row r="128" spans="1:8" ht="12.75" outlineLevel="7">
      <c r="A128" s="13" t="s">
        <v>39</v>
      </c>
      <c r="B128" s="14" t="s">
        <v>217</v>
      </c>
      <c r="C128" s="14" t="s">
        <v>14</v>
      </c>
      <c r="D128" s="14" t="s">
        <v>151</v>
      </c>
      <c r="E128" s="14" t="s">
        <v>157</v>
      </c>
      <c r="F128" s="15">
        <v>120</v>
      </c>
      <c r="G128" s="48">
        <v>-120</v>
      </c>
      <c r="H128" s="49">
        <f>F128+G128</f>
        <v>0</v>
      </c>
    </row>
    <row r="129" spans="1:8" ht="101.25" outlineLevel="7">
      <c r="A129" s="40" t="s">
        <v>227</v>
      </c>
      <c r="B129" s="11" t="s">
        <v>233</v>
      </c>
      <c r="C129" s="11"/>
      <c r="D129" s="11"/>
      <c r="E129" s="11"/>
      <c r="F129" s="29">
        <f>F130</f>
        <v>0</v>
      </c>
      <c r="G129" s="29">
        <f>G130</f>
        <v>1416.054</v>
      </c>
      <c r="H129" s="29">
        <f>H130</f>
        <v>1416.054</v>
      </c>
    </row>
    <row r="130" spans="1:8" ht="12.75" outlineLevel="7">
      <c r="A130" s="13" t="s">
        <v>153</v>
      </c>
      <c r="B130" s="14" t="s">
        <v>233</v>
      </c>
      <c r="C130" s="14" t="s">
        <v>14</v>
      </c>
      <c r="D130" s="14" t="s">
        <v>100</v>
      </c>
      <c r="E130" s="14" t="s">
        <v>228</v>
      </c>
      <c r="F130" s="15">
        <v>0</v>
      </c>
      <c r="G130" s="48">
        <v>1416.054</v>
      </c>
      <c r="H130" s="49">
        <f>F130+G130</f>
        <v>1416.054</v>
      </c>
    </row>
    <row r="131" spans="1:8" ht="101.25" outlineLevel="7">
      <c r="A131" s="40" t="s">
        <v>227</v>
      </c>
      <c r="B131" s="11" t="s">
        <v>231</v>
      </c>
      <c r="C131" s="11"/>
      <c r="D131" s="11"/>
      <c r="E131" s="11"/>
      <c r="F131" s="29">
        <f>F132</f>
        <v>0</v>
      </c>
      <c r="G131" s="29">
        <f>G132</f>
        <v>15762.69</v>
      </c>
      <c r="H131" s="29">
        <f>H132</f>
        <v>15762.69</v>
      </c>
    </row>
    <row r="132" spans="1:8" ht="12.75" outlineLevel="7">
      <c r="A132" s="13" t="s">
        <v>153</v>
      </c>
      <c r="B132" s="14" t="s">
        <v>231</v>
      </c>
      <c r="C132" s="14" t="s">
        <v>14</v>
      </c>
      <c r="D132" s="14" t="s">
        <v>100</v>
      </c>
      <c r="E132" s="14" t="s">
        <v>228</v>
      </c>
      <c r="F132" s="15">
        <v>0</v>
      </c>
      <c r="G132" s="48">
        <v>15762.69</v>
      </c>
      <c r="H132" s="49">
        <f>F132+G132</f>
        <v>15762.69</v>
      </c>
    </row>
    <row r="133" spans="1:8" ht="112.5" outlineLevel="3">
      <c r="A133" s="26" t="s">
        <v>105</v>
      </c>
      <c r="B133" s="24" t="s">
        <v>190</v>
      </c>
      <c r="C133" s="24"/>
      <c r="D133" s="24"/>
      <c r="E133" s="24"/>
      <c r="F133" s="25">
        <f>F134+F137+F145+F149+F147+F153</f>
        <v>27443.67</v>
      </c>
      <c r="G133" s="25">
        <f>G134+G137+G145+G149+G147+G153</f>
        <v>0</v>
      </c>
      <c r="H133" s="25">
        <f>H134+H137+H145+H149+H147+H153</f>
        <v>27443.67</v>
      </c>
    </row>
    <row r="134" spans="1:8" ht="146.25" outlineLevel="4">
      <c r="A134" s="16" t="s">
        <v>106</v>
      </c>
      <c r="B134" s="11" t="s">
        <v>191</v>
      </c>
      <c r="C134" s="11"/>
      <c r="D134" s="11"/>
      <c r="E134" s="11"/>
      <c r="F134" s="12">
        <f>F135+F136</f>
        <v>7283.9</v>
      </c>
      <c r="G134" s="12">
        <f>G135+G136</f>
        <v>-1157.8</v>
      </c>
      <c r="H134" s="12">
        <f>H135+H136</f>
        <v>6126.099999999999</v>
      </c>
    </row>
    <row r="135" spans="1:8" ht="67.5" outlineLevel="7">
      <c r="A135" s="13" t="s">
        <v>107</v>
      </c>
      <c r="B135" s="14" t="s">
        <v>191</v>
      </c>
      <c r="C135" s="14" t="s">
        <v>14</v>
      </c>
      <c r="D135" s="14" t="s">
        <v>108</v>
      </c>
      <c r="E135" s="14" t="s">
        <v>109</v>
      </c>
      <c r="F135" s="15">
        <v>7183.9</v>
      </c>
      <c r="G135" s="48">
        <v>-1157.8</v>
      </c>
      <c r="H135" s="49">
        <f>F135+G135</f>
        <v>6026.099999999999</v>
      </c>
    </row>
    <row r="136" spans="1:8" ht="22.5" outlineLevel="7">
      <c r="A136" s="13" t="s">
        <v>148</v>
      </c>
      <c r="B136" s="14" t="s">
        <v>191</v>
      </c>
      <c r="C136" s="14" t="s">
        <v>14</v>
      </c>
      <c r="D136" s="14" t="s">
        <v>108</v>
      </c>
      <c r="E136" s="14" t="s">
        <v>149</v>
      </c>
      <c r="F136" s="15">
        <v>100</v>
      </c>
      <c r="G136" s="48"/>
      <c r="H136" s="49">
        <f>F136+G136</f>
        <v>100</v>
      </c>
    </row>
    <row r="137" spans="1:8" ht="146.25" outlineLevel="4">
      <c r="A137" s="16" t="s">
        <v>110</v>
      </c>
      <c r="B137" s="11" t="s">
        <v>192</v>
      </c>
      <c r="C137" s="11"/>
      <c r="D137" s="11"/>
      <c r="E137" s="11"/>
      <c r="F137" s="12">
        <f>SUM(F138:F144)</f>
        <v>6075.27</v>
      </c>
      <c r="G137" s="12">
        <f>SUM(G138:G144)</f>
        <v>-673.6700000000001</v>
      </c>
      <c r="H137" s="12">
        <f>SUM(H138:H144)</f>
        <v>5401.6</v>
      </c>
    </row>
    <row r="138" spans="1:8" ht="12.75" outlineLevel="7">
      <c r="A138" s="13" t="s">
        <v>95</v>
      </c>
      <c r="B138" s="14" t="s">
        <v>192</v>
      </c>
      <c r="C138" s="14" t="s">
        <v>14</v>
      </c>
      <c r="D138" s="14" t="s">
        <v>108</v>
      </c>
      <c r="E138" s="14" t="s">
        <v>97</v>
      </c>
      <c r="F138" s="15">
        <v>3573.94</v>
      </c>
      <c r="G138" s="48">
        <v>-543.38</v>
      </c>
      <c r="H138" s="49">
        <f aca="true" t="shared" si="3" ref="H138:H144">F138+G138</f>
        <v>3030.56</v>
      </c>
    </row>
    <row r="139" spans="1:8" ht="33.75" outlineLevel="7">
      <c r="A139" s="13" t="s">
        <v>111</v>
      </c>
      <c r="B139" s="14" t="s">
        <v>192</v>
      </c>
      <c r="C139" s="14" t="s">
        <v>14</v>
      </c>
      <c r="D139" s="14" t="s">
        <v>108</v>
      </c>
      <c r="E139" s="14" t="s">
        <v>112</v>
      </c>
      <c r="F139" s="15">
        <v>20.5</v>
      </c>
      <c r="G139" s="48"/>
      <c r="H139" s="49">
        <f t="shared" si="3"/>
        <v>20.5</v>
      </c>
    </row>
    <row r="140" spans="1:8" ht="56.25" outlineLevel="7">
      <c r="A140" s="13" t="s">
        <v>98</v>
      </c>
      <c r="B140" s="14" t="s">
        <v>192</v>
      </c>
      <c r="C140" s="14" t="s">
        <v>14</v>
      </c>
      <c r="D140" s="14" t="s">
        <v>108</v>
      </c>
      <c r="E140" s="14" t="s">
        <v>99</v>
      </c>
      <c r="F140" s="15">
        <v>1068.63</v>
      </c>
      <c r="G140" s="48">
        <v>-139.4</v>
      </c>
      <c r="H140" s="49">
        <f t="shared" si="3"/>
        <v>929.2300000000001</v>
      </c>
    </row>
    <row r="141" spans="1:8" ht="33.75" outlineLevel="7">
      <c r="A141" s="13" t="s">
        <v>27</v>
      </c>
      <c r="B141" s="14" t="s">
        <v>192</v>
      </c>
      <c r="C141" s="14" t="s">
        <v>14</v>
      </c>
      <c r="D141" s="14" t="s">
        <v>108</v>
      </c>
      <c r="E141" s="14" t="s">
        <v>28</v>
      </c>
      <c r="F141" s="15">
        <v>109.8</v>
      </c>
      <c r="G141" s="48">
        <v>32.8</v>
      </c>
      <c r="H141" s="49">
        <f t="shared" si="3"/>
        <v>142.6</v>
      </c>
    </row>
    <row r="142" spans="1:8" ht="33.75" outlineLevel="7">
      <c r="A142" s="13" t="s">
        <v>29</v>
      </c>
      <c r="B142" s="14" t="s">
        <v>192</v>
      </c>
      <c r="C142" s="14" t="s">
        <v>14</v>
      </c>
      <c r="D142" s="14" t="s">
        <v>108</v>
      </c>
      <c r="E142" s="14" t="s">
        <v>30</v>
      </c>
      <c r="F142" s="15">
        <v>1285.4</v>
      </c>
      <c r="G142" s="48">
        <v>-23.69</v>
      </c>
      <c r="H142" s="49">
        <f t="shared" si="3"/>
        <v>1261.71</v>
      </c>
    </row>
    <row r="143" spans="1:8" ht="12.75" outlineLevel="7">
      <c r="A143" s="13" t="s">
        <v>33</v>
      </c>
      <c r="B143" s="14" t="s">
        <v>192</v>
      </c>
      <c r="C143" s="14" t="s">
        <v>14</v>
      </c>
      <c r="D143" s="14" t="s">
        <v>108</v>
      </c>
      <c r="E143" s="14" t="s">
        <v>34</v>
      </c>
      <c r="F143" s="15">
        <v>14</v>
      </c>
      <c r="G143" s="48"/>
      <c r="H143" s="49">
        <f t="shared" si="3"/>
        <v>14</v>
      </c>
    </row>
    <row r="144" spans="1:8" ht="12.75" outlineLevel="7">
      <c r="A144" s="13" t="s">
        <v>61</v>
      </c>
      <c r="B144" s="14" t="s">
        <v>192</v>
      </c>
      <c r="C144" s="14" t="s">
        <v>14</v>
      </c>
      <c r="D144" s="14" t="s">
        <v>108</v>
      </c>
      <c r="E144" s="14" t="s">
        <v>62</v>
      </c>
      <c r="F144" s="15">
        <v>3</v>
      </c>
      <c r="G144" s="48"/>
      <c r="H144" s="49">
        <f t="shared" si="3"/>
        <v>3</v>
      </c>
    </row>
    <row r="145" spans="1:8" ht="146.25" outlineLevel="4">
      <c r="A145" s="16" t="s">
        <v>113</v>
      </c>
      <c r="B145" s="11" t="s">
        <v>193</v>
      </c>
      <c r="C145" s="11"/>
      <c r="D145" s="11"/>
      <c r="E145" s="11"/>
      <c r="F145" s="12">
        <f>F146</f>
        <v>799.5</v>
      </c>
      <c r="G145" s="12">
        <f>G146</f>
        <v>0</v>
      </c>
      <c r="H145" s="12">
        <f>H146</f>
        <v>799.5</v>
      </c>
    </row>
    <row r="146" spans="1:8" ht="33.75" outlineLevel="7">
      <c r="A146" s="13" t="s">
        <v>29</v>
      </c>
      <c r="B146" s="14" t="s">
        <v>193</v>
      </c>
      <c r="C146" s="14" t="s">
        <v>14</v>
      </c>
      <c r="D146" s="14" t="s">
        <v>108</v>
      </c>
      <c r="E146" s="14" t="s">
        <v>30</v>
      </c>
      <c r="F146" s="15">
        <v>799.5</v>
      </c>
      <c r="G146" s="48"/>
      <c r="H146" s="49">
        <f>F146+G146</f>
        <v>799.5</v>
      </c>
    </row>
    <row r="147" spans="1:8" ht="135" outlineLevel="7">
      <c r="A147" s="16" t="s">
        <v>212</v>
      </c>
      <c r="B147" s="11" t="s">
        <v>213</v>
      </c>
      <c r="C147" s="14"/>
      <c r="D147" s="14"/>
      <c r="E147" s="14"/>
      <c r="F147" s="12">
        <f>F148</f>
        <v>450</v>
      </c>
      <c r="G147" s="12">
        <f>G148</f>
        <v>-450</v>
      </c>
      <c r="H147" s="12">
        <f>H148</f>
        <v>0</v>
      </c>
    </row>
    <row r="148" spans="1:8" ht="12.75" outlineLevel="7">
      <c r="A148" s="13" t="s">
        <v>153</v>
      </c>
      <c r="B148" s="14" t="s">
        <v>213</v>
      </c>
      <c r="C148" s="14" t="s">
        <v>14</v>
      </c>
      <c r="D148" s="14" t="s">
        <v>108</v>
      </c>
      <c r="E148" s="14" t="s">
        <v>30</v>
      </c>
      <c r="F148" s="15">
        <v>450</v>
      </c>
      <c r="G148" s="48">
        <v>-450</v>
      </c>
      <c r="H148" s="49">
        <f>F148+G148</f>
        <v>0</v>
      </c>
    </row>
    <row r="149" spans="1:8" ht="146.25" outlineLevel="7">
      <c r="A149" s="16" t="s">
        <v>156</v>
      </c>
      <c r="B149" s="11" t="s">
        <v>194</v>
      </c>
      <c r="C149" s="14"/>
      <c r="D149" s="14"/>
      <c r="E149" s="14"/>
      <c r="F149" s="12">
        <f>SUM(F150:F152)</f>
        <v>12835</v>
      </c>
      <c r="G149" s="12">
        <f>SUM(G150:G152)</f>
        <v>1807.78</v>
      </c>
      <c r="H149" s="12">
        <f>SUM(H150:H152)</f>
        <v>14642.779999999999</v>
      </c>
    </row>
    <row r="150" spans="1:8" ht="12.75" outlineLevel="7">
      <c r="A150" s="13" t="s">
        <v>95</v>
      </c>
      <c r="B150" s="14" t="s">
        <v>214</v>
      </c>
      <c r="C150" s="14" t="s">
        <v>14</v>
      </c>
      <c r="D150" s="14" t="s">
        <v>108</v>
      </c>
      <c r="E150" s="14" t="s">
        <v>97</v>
      </c>
      <c r="F150" s="15">
        <v>4522.44</v>
      </c>
      <c r="G150" s="48">
        <v>510.58</v>
      </c>
      <c r="H150" s="49">
        <f>F150+G150</f>
        <v>5033.0199999999995</v>
      </c>
    </row>
    <row r="151" spans="1:8" ht="56.25" outlineLevel="7">
      <c r="A151" s="13" t="s">
        <v>98</v>
      </c>
      <c r="B151" s="14" t="s">
        <v>214</v>
      </c>
      <c r="C151" s="14" t="s">
        <v>14</v>
      </c>
      <c r="D151" s="14" t="s">
        <v>108</v>
      </c>
      <c r="E151" s="14" t="s">
        <v>99</v>
      </c>
      <c r="F151" s="15">
        <v>1365.78</v>
      </c>
      <c r="G151" s="48">
        <v>139.4</v>
      </c>
      <c r="H151" s="49">
        <f>F151+G151</f>
        <v>1505.18</v>
      </c>
    </row>
    <row r="152" spans="1:8" ht="67.5" outlineLevel="7">
      <c r="A152" s="13" t="s">
        <v>107</v>
      </c>
      <c r="B152" s="14" t="s">
        <v>215</v>
      </c>
      <c r="C152" s="14" t="s">
        <v>14</v>
      </c>
      <c r="D152" s="14" t="s">
        <v>108</v>
      </c>
      <c r="E152" s="14" t="s">
        <v>109</v>
      </c>
      <c r="F152" s="15">
        <v>6946.78</v>
      </c>
      <c r="G152" s="48">
        <v>1157.8</v>
      </c>
      <c r="H152" s="49">
        <f>F152+G152</f>
        <v>8104.58</v>
      </c>
    </row>
    <row r="153" spans="1:8" ht="135" outlineLevel="7">
      <c r="A153" s="16" t="s">
        <v>212</v>
      </c>
      <c r="B153" s="33" t="s">
        <v>230</v>
      </c>
      <c r="C153" s="14"/>
      <c r="D153" s="14"/>
      <c r="E153" s="14"/>
      <c r="F153" s="12">
        <f>F154</f>
        <v>0</v>
      </c>
      <c r="G153" s="12">
        <f>G154</f>
        <v>473.69</v>
      </c>
      <c r="H153" s="12">
        <f>H154</f>
        <v>473.69</v>
      </c>
    </row>
    <row r="154" spans="1:8" ht="12.75" outlineLevel="7">
      <c r="A154" s="13" t="s">
        <v>153</v>
      </c>
      <c r="B154" s="14" t="s">
        <v>230</v>
      </c>
      <c r="C154" s="14" t="s">
        <v>14</v>
      </c>
      <c r="D154" s="14" t="s">
        <v>108</v>
      </c>
      <c r="E154" s="14" t="s">
        <v>30</v>
      </c>
      <c r="F154" s="15">
        <v>0</v>
      </c>
      <c r="G154" s="48">
        <v>473.69</v>
      </c>
      <c r="H154" s="49">
        <f>F154+G154</f>
        <v>473.69</v>
      </c>
    </row>
    <row r="155" spans="1:8" ht="123.75" outlineLevel="3">
      <c r="A155" s="26" t="s">
        <v>114</v>
      </c>
      <c r="B155" s="24" t="s">
        <v>195</v>
      </c>
      <c r="C155" s="24"/>
      <c r="D155" s="24"/>
      <c r="E155" s="24"/>
      <c r="F155" s="25">
        <f>F156+F158+F160</f>
        <v>1340.6999999999998</v>
      </c>
      <c r="G155" s="25">
        <f>G156+G158+G160</f>
        <v>56.699999999999996</v>
      </c>
      <c r="H155" s="25">
        <f>H156+H158+H160</f>
        <v>1397.3999999999999</v>
      </c>
    </row>
    <row r="156" spans="1:8" ht="146.25" outlineLevel="4">
      <c r="A156" s="16" t="s">
        <v>116</v>
      </c>
      <c r="B156" s="11" t="s">
        <v>196</v>
      </c>
      <c r="C156" s="11"/>
      <c r="D156" s="11"/>
      <c r="E156" s="11"/>
      <c r="F156" s="12">
        <f>F157</f>
        <v>210.5</v>
      </c>
      <c r="G156" s="12">
        <f>G157</f>
        <v>0</v>
      </c>
      <c r="H156" s="12">
        <f>H157</f>
        <v>210.5</v>
      </c>
    </row>
    <row r="157" spans="1:8" ht="33.75" outlineLevel="7">
      <c r="A157" s="13" t="s">
        <v>29</v>
      </c>
      <c r="B157" s="14" t="s">
        <v>196</v>
      </c>
      <c r="C157" s="14" t="s">
        <v>14</v>
      </c>
      <c r="D157" s="14" t="s">
        <v>117</v>
      </c>
      <c r="E157" s="14" t="s">
        <v>30</v>
      </c>
      <c r="F157" s="15">
        <v>210.5</v>
      </c>
      <c r="G157" s="48"/>
      <c r="H157" s="49">
        <f>F157+G157</f>
        <v>210.5</v>
      </c>
    </row>
    <row r="158" spans="1:8" ht="146.25" outlineLevel="4">
      <c r="A158" s="16" t="s">
        <v>118</v>
      </c>
      <c r="B158" s="11" t="s">
        <v>197</v>
      </c>
      <c r="C158" s="11"/>
      <c r="D158" s="11"/>
      <c r="E158" s="11"/>
      <c r="F158" s="12">
        <f>F159</f>
        <v>395.8</v>
      </c>
      <c r="G158" s="12">
        <f>G159</f>
        <v>0</v>
      </c>
      <c r="H158" s="12">
        <f>H159</f>
        <v>395.8</v>
      </c>
    </row>
    <row r="159" spans="1:8" ht="33.75" outlineLevel="7">
      <c r="A159" s="13" t="s">
        <v>29</v>
      </c>
      <c r="B159" s="14" t="s">
        <v>197</v>
      </c>
      <c r="C159" s="14" t="s">
        <v>14</v>
      </c>
      <c r="D159" s="14" t="s">
        <v>115</v>
      </c>
      <c r="E159" s="14" t="s">
        <v>30</v>
      </c>
      <c r="F159" s="15">
        <v>395.8</v>
      </c>
      <c r="G159" s="48"/>
      <c r="H159" s="49">
        <f>F159+G159</f>
        <v>395.8</v>
      </c>
    </row>
    <row r="160" spans="1:8" ht="168.75" outlineLevel="4">
      <c r="A160" s="16" t="s">
        <v>122</v>
      </c>
      <c r="B160" s="11" t="s">
        <v>198</v>
      </c>
      <c r="C160" s="11"/>
      <c r="D160" s="11"/>
      <c r="E160" s="11"/>
      <c r="F160" s="12">
        <f>F161+F162</f>
        <v>734.4</v>
      </c>
      <c r="G160" s="12">
        <f>G161+G162</f>
        <v>56.699999999999996</v>
      </c>
      <c r="H160" s="12">
        <f>H161+H162</f>
        <v>791.0999999999999</v>
      </c>
    </row>
    <row r="161" spans="1:8" ht="12.75" outlineLevel="7">
      <c r="A161" s="13" t="s">
        <v>95</v>
      </c>
      <c r="B161" s="14" t="s">
        <v>198</v>
      </c>
      <c r="C161" s="14" t="s">
        <v>14</v>
      </c>
      <c r="D161" s="14" t="s">
        <v>117</v>
      </c>
      <c r="E161" s="14" t="s">
        <v>97</v>
      </c>
      <c r="F161" s="15">
        <v>563.92</v>
      </c>
      <c r="G161" s="48">
        <v>43.55</v>
      </c>
      <c r="H161" s="49">
        <f>F161+G161</f>
        <v>607.4699999999999</v>
      </c>
    </row>
    <row r="162" spans="1:8" ht="56.25" outlineLevel="7">
      <c r="A162" s="13" t="s">
        <v>98</v>
      </c>
      <c r="B162" s="14" t="s">
        <v>198</v>
      </c>
      <c r="C162" s="14" t="s">
        <v>14</v>
      </c>
      <c r="D162" s="14" t="s">
        <v>117</v>
      </c>
      <c r="E162" s="14" t="s">
        <v>99</v>
      </c>
      <c r="F162" s="15">
        <v>170.48</v>
      </c>
      <c r="G162" s="48">
        <v>13.15</v>
      </c>
      <c r="H162" s="49">
        <f>F162+G162</f>
        <v>183.63</v>
      </c>
    </row>
    <row r="163" spans="1:8" ht="90" outlineLevel="7">
      <c r="A163" s="26" t="s">
        <v>123</v>
      </c>
      <c r="B163" s="24" t="s">
        <v>199</v>
      </c>
      <c r="C163" s="24"/>
      <c r="D163" s="24"/>
      <c r="E163" s="24"/>
      <c r="F163" s="25">
        <f>F164+F166+F170+F172+F174+F176+F178+F168+F180+F182</f>
        <v>35201.9</v>
      </c>
      <c r="G163" s="25">
        <f>G164+G166+G170+G172+G174+G176+G178+G168+G180+G182</f>
        <v>744.69</v>
      </c>
      <c r="H163" s="25">
        <f>H164+H166+H170+H172+H174+H176+H178+H168+H180+H182</f>
        <v>35946.59</v>
      </c>
    </row>
    <row r="164" spans="1:8" ht="123.75" outlineLevel="4">
      <c r="A164" s="16" t="s">
        <v>124</v>
      </c>
      <c r="B164" s="11" t="s">
        <v>200</v>
      </c>
      <c r="C164" s="11"/>
      <c r="D164" s="11"/>
      <c r="E164" s="11"/>
      <c r="F164" s="12">
        <f>F165</f>
        <v>28110.9</v>
      </c>
      <c r="G164" s="12">
        <f>G165</f>
        <v>0</v>
      </c>
      <c r="H164" s="12">
        <f>H165</f>
        <v>28110.9</v>
      </c>
    </row>
    <row r="165" spans="1:8" ht="33.75" outlineLevel="7">
      <c r="A165" s="13" t="s">
        <v>29</v>
      </c>
      <c r="B165" s="14" t="s">
        <v>200</v>
      </c>
      <c r="C165" s="14" t="s">
        <v>14</v>
      </c>
      <c r="D165" s="14" t="s">
        <v>102</v>
      </c>
      <c r="E165" s="14" t="s">
        <v>30</v>
      </c>
      <c r="F165" s="15">
        <v>28110.9</v>
      </c>
      <c r="G165" s="48"/>
      <c r="H165" s="49">
        <f>F165+G165</f>
        <v>28110.9</v>
      </c>
    </row>
    <row r="166" spans="1:8" ht="123.75" outlineLevel="4">
      <c r="A166" s="16" t="s">
        <v>125</v>
      </c>
      <c r="B166" s="11" t="s">
        <v>201</v>
      </c>
      <c r="C166" s="11"/>
      <c r="D166" s="11"/>
      <c r="E166" s="11"/>
      <c r="F166" s="12">
        <f>F167</f>
        <v>200</v>
      </c>
      <c r="G166" s="12">
        <f>G167</f>
        <v>0</v>
      </c>
      <c r="H166" s="12">
        <f>H167</f>
        <v>200</v>
      </c>
    </row>
    <row r="167" spans="1:8" ht="33.75" outlineLevel="7">
      <c r="A167" s="13" t="s">
        <v>29</v>
      </c>
      <c r="B167" s="14" t="s">
        <v>201</v>
      </c>
      <c r="C167" s="14" t="s">
        <v>14</v>
      </c>
      <c r="D167" s="14" t="s">
        <v>102</v>
      </c>
      <c r="E167" s="14" t="s">
        <v>30</v>
      </c>
      <c r="F167" s="15">
        <v>200</v>
      </c>
      <c r="G167" s="48"/>
      <c r="H167" s="49">
        <f>F167+G167</f>
        <v>200</v>
      </c>
    </row>
    <row r="168" spans="1:8" ht="123.75" outlineLevel="4">
      <c r="A168" s="16" t="s">
        <v>126</v>
      </c>
      <c r="B168" s="11" t="s">
        <v>202</v>
      </c>
      <c r="C168" s="11"/>
      <c r="D168" s="11"/>
      <c r="E168" s="11"/>
      <c r="F168" s="12">
        <f>F169</f>
        <v>3040</v>
      </c>
      <c r="G168" s="12">
        <f>G169</f>
        <v>593.69</v>
      </c>
      <c r="H168" s="12">
        <f>H169</f>
        <v>3633.69</v>
      </c>
    </row>
    <row r="169" spans="1:8" ht="33.75" outlineLevel="7">
      <c r="A169" s="13" t="s">
        <v>29</v>
      </c>
      <c r="B169" s="14" t="s">
        <v>202</v>
      </c>
      <c r="C169" s="14" t="s">
        <v>14</v>
      </c>
      <c r="D169" s="14" t="s">
        <v>102</v>
      </c>
      <c r="E169" s="14" t="s">
        <v>30</v>
      </c>
      <c r="F169" s="15">
        <v>3040</v>
      </c>
      <c r="G169" s="48">
        <v>593.69</v>
      </c>
      <c r="H169" s="49">
        <f>F169+G169</f>
        <v>3633.69</v>
      </c>
    </row>
    <row r="170" spans="1:8" ht="135" outlineLevel="4">
      <c r="A170" s="16" t="s">
        <v>127</v>
      </c>
      <c r="B170" s="11" t="s">
        <v>203</v>
      </c>
      <c r="C170" s="11"/>
      <c r="D170" s="11"/>
      <c r="E170" s="11"/>
      <c r="F170" s="12">
        <f>F171</f>
        <v>100</v>
      </c>
      <c r="G170" s="12">
        <f>G171</f>
        <v>0</v>
      </c>
      <c r="H170" s="12">
        <f>H171</f>
        <v>100</v>
      </c>
    </row>
    <row r="171" spans="1:8" ht="33.75" outlineLevel="7">
      <c r="A171" s="13" t="s">
        <v>29</v>
      </c>
      <c r="B171" s="14" t="s">
        <v>203</v>
      </c>
      <c r="C171" s="14" t="s">
        <v>14</v>
      </c>
      <c r="D171" s="14" t="s">
        <v>102</v>
      </c>
      <c r="E171" s="14" t="s">
        <v>30</v>
      </c>
      <c r="F171" s="15">
        <v>100</v>
      </c>
      <c r="G171" s="48"/>
      <c r="H171" s="49">
        <f>F171+G171</f>
        <v>100</v>
      </c>
    </row>
    <row r="172" spans="1:8" ht="123.75" outlineLevel="4">
      <c r="A172" s="16" t="s">
        <v>155</v>
      </c>
      <c r="B172" s="11" t="s">
        <v>204</v>
      </c>
      <c r="C172" s="11"/>
      <c r="D172" s="11"/>
      <c r="E172" s="11"/>
      <c r="F172" s="12">
        <f>F173</f>
        <v>82.4</v>
      </c>
      <c r="G172" s="12">
        <f>G173</f>
        <v>0.04</v>
      </c>
      <c r="H172" s="12">
        <f>H173</f>
        <v>82.44000000000001</v>
      </c>
    </row>
    <row r="173" spans="1:8" ht="33.75" outlineLevel="7">
      <c r="A173" s="13" t="s">
        <v>29</v>
      </c>
      <c r="B173" s="14" t="s">
        <v>204</v>
      </c>
      <c r="C173" s="14" t="s">
        <v>14</v>
      </c>
      <c r="D173" s="14" t="s">
        <v>102</v>
      </c>
      <c r="E173" s="14" t="s">
        <v>30</v>
      </c>
      <c r="F173" s="15">
        <v>82.4</v>
      </c>
      <c r="G173" s="48">
        <v>0.04</v>
      </c>
      <c r="H173" s="49">
        <f>F173+G173</f>
        <v>82.44000000000001</v>
      </c>
    </row>
    <row r="174" spans="1:8" ht="142.5" customHeight="1">
      <c r="A174" s="16" t="s">
        <v>144</v>
      </c>
      <c r="B174" s="11" t="s">
        <v>205</v>
      </c>
      <c r="C174" s="11"/>
      <c r="D174" s="11"/>
      <c r="E174" s="11"/>
      <c r="F174" s="12">
        <f>F175</f>
        <v>500</v>
      </c>
      <c r="G174" s="12">
        <f>G175</f>
        <v>0</v>
      </c>
      <c r="H174" s="12">
        <f>H175</f>
        <v>500</v>
      </c>
    </row>
    <row r="175" spans="1:8" ht="42" customHeight="1">
      <c r="A175" s="13" t="s">
        <v>29</v>
      </c>
      <c r="B175" s="14" t="s">
        <v>205</v>
      </c>
      <c r="C175" s="14" t="s">
        <v>120</v>
      </c>
      <c r="D175" s="14" t="s">
        <v>102</v>
      </c>
      <c r="E175" s="14" t="s">
        <v>30</v>
      </c>
      <c r="F175" s="15">
        <v>500</v>
      </c>
      <c r="G175" s="48"/>
      <c r="H175" s="49">
        <f>F175+G175</f>
        <v>500</v>
      </c>
    </row>
    <row r="176" spans="1:8" ht="182.25" customHeight="1">
      <c r="A176" s="16" t="s">
        <v>143</v>
      </c>
      <c r="B176" s="11" t="s">
        <v>206</v>
      </c>
      <c r="C176" s="11"/>
      <c r="D176" s="11"/>
      <c r="E176" s="11"/>
      <c r="F176" s="12">
        <f>F177</f>
        <v>150</v>
      </c>
      <c r="G176" s="12">
        <f>G177</f>
        <v>0</v>
      </c>
      <c r="H176" s="12">
        <f>H177</f>
        <v>150</v>
      </c>
    </row>
    <row r="177" spans="1:8" ht="48" customHeight="1">
      <c r="A177" s="13" t="s">
        <v>29</v>
      </c>
      <c r="B177" s="14" t="s">
        <v>206</v>
      </c>
      <c r="C177" s="14" t="s">
        <v>120</v>
      </c>
      <c r="D177" s="14" t="s">
        <v>102</v>
      </c>
      <c r="E177" s="14" t="s">
        <v>30</v>
      </c>
      <c r="F177" s="15">
        <v>150</v>
      </c>
      <c r="G177" s="48"/>
      <c r="H177" s="49">
        <f>F177+G177</f>
        <v>150</v>
      </c>
    </row>
    <row r="178" spans="1:8" ht="138.75" customHeight="1">
      <c r="A178" s="16" t="s">
        <v>128</v>
      </c>
      <c r="B178" s="11" t="s">
        <v>207</v>
      </c>
      <c r="C178" s="11"/>
      <c r="D178" s="11"/>
      <c r="E178" s="11"/>
      <c r="F178" s="12">
        <f>F179</f>
        <v>150</v>
      </c>
      <c r="G178" s="12">
        <f>G179</f>
        <v>0</v>
      </c>
      <c r="H178" s="12">
        <f>H179</f>
        <v>150</v>
      </c>
    </row>
    <row r="179" spans="1:8" ht="63" customHeight="1">
      <c r="A179" s="13" t="s">
        <v>29</v>
      </c>
      <c r="B179" s="14" t="s">
        <v>207</v>
      </c>
      <c r="C179" s="14" t="s">
        <v>120</v>
      </c>
      <c r="D179" s="14" t="s">
        <v>102</v>
      </c>
      <c r="E179" s="14" t="s">
        <v>30</v>
      </c>
      <c r="F179" s="15">
        <v>150</v>
      </c>
      <c r="G179" s="48"/>
      <c r="H179" s="49">
        <f>F179+G179</f>
        <v>150</v>
      </c>
    </row>
    <row r="180" spans="1:8" ht="127.5" customHeight="1">
      <c r="A180" s="16" t="s">
        <v>218</v>
      </c>
      <c r="B180" s="11" t="s">
        <v>219</v>
      </c>
      <c r="C180" s="14"/>
      <c r="D180" s="14"/>
      <c r="E180" s="14"/>
      <c r="F180" s="12">
        <f>F181</f>
        <v>2868.6</v>
      </c>
      <c r="G180" s="12">
        <f>G181</f>
        <v>-2868.6</v>
      </c>
      <c r="H180" s="12">
        <f>H181</f>
        <v>0</v>
      </c>
    </row>
    <row r="181" spans="1:8" ht="23.25" customHeight="1">
      <c r="A181" s="13" t="s">
        <v>153</v>
      </c>
      <c r="B181" s="14" t="s">
        <v>219</v>
      </c>
      <c r="C181" s="14" t="s">
        <v>120</v>
      </c>
      <c r="D181" s="14" t="s">
        <v>102</v>
      </c>
      <c r="E181" s="14" t="s">
        <v>30</v>
      </c>
      <c r="F181" s="15">
        <v>2868.6</v>
      </c>
      <c r="G181" s="48">
        <v>-2868.6</v>
      </c>
      <c r="H181" s="49">
        <f>F181+G181</f>
        <v>0</v>
      </c>
    </row>
    <row r="182" spans="1:8" ht="101.25" customHeight="1">
      <c r="A182" s="16" t="s">
        <v>218</v>
      </c>
      <c r="B182" s="11" t="s">
        <v>229</v>
      </c>
      <c r="C182" s="14"/>
      <c r="D182" s="14"/>
      <c r="E182" s="14"/>
      <c r="F182" s="12">
        <f>F183</f>
        <v>0</v>
      </c>
      <c r="G182" s="12">
        <f>G183</f>
        <v>3019.56</v>
      </c>
      <c r="H182" s="12">
        <f>H183</f>
        <v>3019.56</v>
      </c>
    </row>
    <row r="183" spans="1:8" ht="23.25" customHeight="1">
      <c r="A183" s="13" t="s">
        <v>153</v>
      </c>
      <c r="B183" s="14" t="s">
        <v>229</v>
      </c>
      <c r="C183" s="14" t="s">
        <v>120</v>
      </c>
      <c r="D183" s="14" t="s">
        <v>102</v>
      </c>
      <c r="E183" s="14" t="s">
        <v>30</v>
      </c>
      <c r="F183" s="15">
        <v>0</v>
      </c>
      <c r="G183" s="48">
        <v>3019.56</v>
      </c>
      <c r="H183" s="49">
        <f>F183+G183</f>
        <v>3019.56</v>
      </c>
    </row>
    <row r="184" spans="1:8" ht="104.25" customHeight="1">
      <c r="A184" s="44" t="s">
        <v>208</v>
      </c>
      <c r="B184" s="45" t="s">
        <v>209</v>
      </c>
      <c r="C184" s="46"/>
      <c r="D184" s="46"/>
      <c r="E184" s="46"/>
      <c r="F184" s="47">
        <f>F185</f>
        <v>20</v>
      </c>
      <c r="G184" s="47">
        <f>G185</f>
        <v>0</v>
      </c>
      <c r="H184" s="47">
        <f>H185</f>
        <v>20</v>
      </c>
    </row>
    <row r="185" spans="1:8" ht="179.25" customHeight="1">
      <c r="A185" s="16" t="s">
        <v>220</v>
      </c>
      <c r="B185" s="11" t="s">
        <v>210</v>
      </c>
      <c r="C185" s="41"/>
      <c r="D185" s="41"/>
      <c r="E185" s="41"/>
      <c r="F185" s="42">
        <f>F186</f>
        <v>20</v>
      </c>
      <c r="G185" s="48"/>
      <c r="H185" s="49">
        <f>F185+G185</f>
        <v>20</v>
      </c>
    </row>
    <row r="186" spans="1:8" ht="21.75" customHeight="1">
      <c r="A186" s="13" t="s">
        <v>153</v>
      </c>
      <c r="B186" s="14" t="s">
        <v>210</v>
      </c>
      <c r="C186" s="43" t="s">
        <v>120</v>
      </c>
      <c r="D186" s="43" t="s">
        <v>89</v>
      </c>
      <c r="E186" s="41">
        <v>244</v>
      </c>
      <c r="F186" s="42">
        <v>20</v>
      </c>
      <c r="G186" s="48"/>
      <c r="H186" s="49">
        <f>F186+G186</f>
        <v>20</v>
      </c>
    </row>
  </sheetData>
  <sheetProtection/>
  <mergeCells count="8">
    <mergeCell ref="A5:F5"/>
    <mergeCell ref="A1:F1"/>
    <mergeCell ref="A6:G6"/>
    <mergeCell ref="A7:F7"/>
    <mergeCell ref="A8:F8"/>
    <mergeCell ref="A9:F9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Владелец</cp:lastModifiedBy>
  <cp:lastPrinted>2020-04-03T11:29:57Z</cp:lastPrinted>
  <dcterms:created xsi:type="dcterms:W3CDTF">2017-10-07T11:31:20Z</dcterms:created>
  <dcterms:modified xsi:type="dcterms:W3CDTF">2020-04-03T11:31:45Z</dcterms:modified>
  <cp:category/>
  <cp:version/>
  <cp:contentType/>
  <cp:contentStatus/>
</cp:coreProperties>
</file>